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Registo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1" hidden="1">'Registo'!$A$1:$T$201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/m/yyyy"/>
    <numFmt numFmtId="165" formatCode="0.00 &quot;h&quot;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1"/>
    </font>
    <font>
      <name val="Calibri"/>
      <b val="1"/>
      <color rgb="000B4F6C"/>
      <sz val="11"/>
    </font>
    <font>
      <name val="Calibri"/>
      <color rgb="001F2933"/>
      <sz val="10"/>
    </font>
    <font>
      <name val="Calibri"/>
      <b val="1"/>
      <color rgb="008A5A00"/>
      <sz val="10"/>
    </font>
  </fonts>
  <fills count="9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146B4A"/>
      </patternFill>
    </fill>
    <fill>
      <patternFill patternType="solid">
        <fgColor rgb="00E7ECEF"/>
      </patternFill>
    </fill>
    <fill>
      <patternFill patternType="solid">
        <fgColor rgb="00F5F0E6"/>
      </patternFill>
    </fill>
    <fill>
      <patternFill patternType="solid">
        <fgColor rgb="00FFFFFF"/>
      </patternFill>
    </fill>
    <fill>
      <patternFill patternType="solid">
        <fgColor rgb="00FFF3D6"/>
      </patternFill>
    </fill>
    <fill>
      <patternFill patternType="solid">
        <fgColor rgb="00FCE5CD"/>
      </patternFill>
    </fill>
  </fills>
  <borders count="6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5" fontId="4" fillId="7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7">
    <dxf>
      <font>
        <name val="Calibri"/>
        <b val="1"/>
        <color rgb="00146B4A"/>
        <sz val="10"/>
      </font>
      <fill>
        <patternFill patternType="solid">
          <fgColor rgb="00D9EAD3"/>
        </patternFill>
      </fill>
    </dxf>
    <dxf>
      <font>
        <name val="Calibri"/>
        <b val="1"/>
        <color rgb="00C75B39"/>
        <sz val="10"/>
      </font>
      <fill>
        <patternFill patternType="solid">
          <fgColor rgb="00F4CCCC"/>
        </patternFill>
      </fill>
    </dxf>
    <dxf>
      <font>
        <name val="Calibri"/>
        <color rgb="001F2933"/>
        <sz val="10"/>
      </font>
      <fill>
        <patternFill patternType="solid">
          <fgColor rgb="00E5E7EB"/>
        </patternFill>
      </fill>
    </dxf>
    <dxf>
      <font>
        <name val="Calibri"/>
        <b val="1"/>
        <color rgb="00C75B39"/>
        <sz val="10"/>
      </font>
      <fill>
        <patternFill patternType="solid">
          <fgColor rgb="00FCE5CD"/>
        </patternFill>
      </fill>
    </dxf>
    <dxf>
      <font>
        <name val="Calibri"/>
        <b val="1"/>
        <color rgb="008A5A00"/>
        <sz val="10"/>
      </font>
      <fill>
        <patternFill patternType="solid">
          <fgColor rgb="00FCE5CD"/>
        </patternFill>
      </fill>
    </dxf>
    <dxf>
      <font>
        <name val="Calibri"/>
        <b val="1"/>
        <color rgb="00146B4A"/>
        <sz val="10"/>
      </font>
    </dxf>
    <dxf>
      <font>
        <name val="Calibri"/>
        <b val="1"/>
        <color rgb="008A5A00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por grupo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'Painel'!D12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'Painel'!$A$13:$A$17</f>
            </numRef>
          </cat>
          <val>
            <numRef>
              <f>'Painel'!$D$13:$D$17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Grupo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Horas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35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cordsTable" displayName="RecordsTable" ref="A1:T201" headerRowCount="1">
  <autoFilter ref="A1:T201"/>
  <tableColumns count="20">
    <tableColumn id="1" name="N.º de registo"/>
    <tableColumn id="2" name="Colaborador"/>
    <tableColumn id="3" name="Grupo"/>
    <tableColumn id="4" name="Data"/>
    <tableColumn id="5" name="Tipo de dia"/>
    <tableColumn id="6" name="Critério de consideração"/>
    <tableColumn id="7" name="Horas previstas"/>
    <tableColumn id="8" name="Horas realizadas"/>
    <tableColumn id="9" name="Horas manuais"/>
    <tableColumn id="10" name="Horas consideradas"/>
    <tableColumn id="11" name="Variação do banco"/>
    <tableColumn id="12" name="Saldo acumulado do colaborador"/>
    <tableColumn id="13" name="Validação de grupo/estado"/>
    <tableColumn id="14" name="Duplicado"/>
    <tableColumn id="15" name="Limite diário interno"/>
    <tableColumn id="16" name="Limite de saldo interno"/>
    <tableColumn id="17" name="Estado"/>
    <tableColumn id="18" name="Observações"/>
    <tableColumn id="19" name="Validado por"/>
    <tableColumn id="20" name="Data de validação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01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16" customWidth="1" min="2" max="2"/>
    <col width="4" customWidth="1" min="3" max="3"/>
    <col width="22" customWidth="1" min="4" max="4"/>
    <col width="16" customWidth="1" min="5" max="5"/>
    <col width="15" customWidth="1" min="6" max="6"/>
    <col width="16" customWidth="1" min="7" max="7"/>
    <col width="18" customWidth="1" min="8" max="8"/>
    <col width="4" customWidth="1" min="9" max="9"/>
    <col width="28" customWidth="1" min="10" max="10"/>
    <col width="16" customWidth="1" min="11" max="11"/>
    <col width="16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 ht="28" customHeight="1">
      <c r="A1" s="1" t="inlineStr">
        <is>
          <t>Banco de horas grupal — Painel de acompanhamento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4" t="n"/>
      <c r="O1" s="24" t="n"/>
      <c r="P1" s="25" t="n"/>
    </row>
    <row r="2"/>
    <row r="3">
      <c r="A3" s="2" t="inlineStr">
        <is>
          <t>Entidade</t>
        </is>
      </c>
      <c r="B3" s="3">
        <f>'Parâmetros'!$B$4</f>
        <v/>
      </c>
      <c r="D3" s="2" t="inlineStr">
        <is>
          <t>Data inicial</t>
        </is>
      </c>
      <c r="E3" s="4">
        <f>'Parâmetros'!$B$6</f>
        <v/>
      </c>
      <c r="F3" s="2" t="inlineStr">
        <is>
          <t>Data final</t>
        </is>
      </c>
      <c r="G3" s="4">
        <f>'Parâmetros'!$B$7</f>
        <v/>
      </c>
    </row>
    <row r="4"/>
    <row r="5">
      <c r="A5" s="5" t="inlineStr">
        <is>
          <t>Indicadores do período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</row>
    <row r="6">
      <c r="A6" s="6" t="inlineStr">
        <is>
          <t>Registos no período</t>
        </is>
      </c>
      <c r="B6" s="3">
        <f>COUNTIFS('Registo'!$D$2:$D$201,"&gt;="&amp;$E$3,'Registo'!$D$2:$D$201,"&lt;="&amp;$G$3)</f>
        <v/>
      </c>
      <c r="D6" s="6" t="inlineStr">
        <is>
          <t>Horas previstas</t>
        </is>
      </c>
      <c r="E6" s="7">
        <f>SUMIFS('Registo'!$G$2:$G$201,'Registo'!$D$2:$D$201,"&gt;="&amp;$E$3,'Registo'!$D$2:$D$201,"&lt;="&amp;$G$3)</f>
        <v/>
      </c>
      <c r="G6" s="6" t="inlineStr">
        <is>
          <t>Horas realizadas</t>
        </is>
      </c>
      <c r="H6" s="7">
        <f>SUMIFS('Registo'!$H$2:$H$201,'Registo'!$D$2:$D$201,"&gt;="&amp;$E$3,'Registo'!$D$2:$D$201,"&lt;="&amp;$G$3)</f>
        <v/>
      </c>
      <c r="J6" s="6" t="inlineStr">
        <is>
          <t>Horas consideradas</t>
        </is>
      </c>
      <c r="K6" s="7">
        <f>SUMIFS('Registo'!$J$2:$J$201,'Registo'!$D$2:$D$201,"&gt;="&amp;$E$3,'Registo'!$D$2:$D$201,"&lt;="&amp;$G$3)</f>
        <v/>
      </c>
    </row>
    <row r="7"/>
    <row r="8">
      <c r="A8" s="6" t="inlineStr">
        <is>
          <t>Saldo líquido</t>
        </is>
      </c>
      <c r="B8" s="7">
        <f>SUMIFS('Registo'!$K$2:$K$201,'Registo'!$D$2:$D$201,"&gt;="&amp;$E$3,'Registo'!$D$2:$D$201,"&lt;="&amp;$G$3)</f>
        <v/>
      </c>
      <c r="D8" s="6" t="inlineStr">
        <is>
          <t>Variações positivas</t>
        </is>
      </c>
      <c r="E8" s="7">
        <f>SUMIFS('Registo'!$K$2:$K$201,'Registo'!$K$2:$K$201,"&gt;0",'Registo'!$D$2:$D$201,"&gt;="&amp;$E$3,'Registo'!$D$2:$D$201,"&lt;="&amp;$G$3)</f>
        <v/>
      </c>
      <c r="G8" s="6" t="inlineStr">
        <is>
          <t>Variações negativas</t>
        </is>
      </c>
      <c r="H8" s="7">
        <f>SUMIFS('Registo'!$K$2:$K$201,'Registo'!$K$2:$K$201,"&lt;0",'Registo'!$D$2:$D$201,"&gt;="&amp;$E$3,'Registo'!$D$2:$D$201,"&lt;="&amp;$G$3)</f>
        <v/>
      </c>
      <c r="J8" s="6" t="inlineStr">
        <is>
          <t>Registos a rever</t>
        </is>
      </c>
      <c r="K8" s="3">
        <f>COUNTIFS('Registo'!$Q$2:$Q$201,"Rever",'Registo'!$D$2:$D$201,"&gt;="&amp;$E$3,'Registo'!$D$2:$D$201,"&lt;="&amp;$G$3)</f>
        <v/>
      </c>
    </row>
    <row r="9"/>
    <row r="10">
      <c r="A10" s="6" t="inlineStr">
        <is>
          <t>Cobertura das horas previstas</t>
        </is>
      </c>
      <c r="B10" s="8">
        <f>IFERROR($K$6/$E$6,"")</f>
        <v/>
      </c>
    </row>
    <row r="11"/>
    <row r="12">
      <c r="A12" s="5" t="inlineStr">
        <is>
          <t>Resumo por grupo</t>
        </is>
      </c>
      <c r="B12" s="5" t="inlineStr">
        <is>
          <t>Horas previstas</t>
        </is>
      </c>
      <c r="C12" s="5" t="inlineStr">
        <is>
          <t>Horas consideradas</t>
        </is>
      </c>
      <c r="D12" s="5" t="inlineStr">
        <is>
          <t>Saldo</t>
        </is>
      </c>
      <c r="E12" s="5" t="inlineStr">
        <is>
          <t>Registos a rever</t>
        </is>
      </c>
      <c r="F12" s="5" t="inlineStr">
        <is>
          <t>Limite positivo conjunto</t>
        </is>
      </c>
      <c r="G12" s="5" t="inlineStr">
        <is>
          <t>Limite negativo conjunto</t>
        </is>
      </c>
      <c r="H12" s="5" t="inlineStr">
        <is>
          <t>Estado do limite conjunto</t>
        </is>
      </c>
      <c r="J12" s="5" t="inlineStr">
        <is>
          <t>Controlos finais</t>
        </is>
      </c>
      <c r="K12" s="5" t="n"/>
      <c r="L12" s="5" t="n"/>
    </row>
    <row r="13">
      <c r="A13" s="9">
        <f>IF('Parâmetros'!$A$19="","",'Parâmetros'!$A$19)</f>
        <v/>
      </c>
      <c r="B13" s="10">
        <f>IF($A13="","",SUMIFS('Registo'!$G$2:$G$201,'Registo'!$C$2:$C$201,$A13,'Registo'!$D$2:$D$201,"&gt;="&amp;$E$3,'Registo'!$D$2:$D$201,"&lt;="&amp;$G$3))</f>
        <v/>
      </c>
      <c r="C13" s="10">
        <f>IF($A13="","",SUMIFS('Registo'!$J$2:$J$201,'Registo'!$C$2:$C$201,$A13,'Registo'!$D$2:$D$201,"&gt;="&amp;$E$3,'Registo'!$D$2:$D$201,"&lt;="&amp;$G$3))</f>
        <v/>
      </c>
      <c r="D13" s="10">
        <f>IF($A13="","",IFERROR($C13-$B13,""))</f>
        <v/>
      </c>
      <c r="E13" s="9">
        <f>IF($A13="","",COUNTIFS('Registo'!$C$2:$C$201,$A13,'Registo'!$Q$2:$Q$201,"Rever",'Registo'!$D$2:$D$201,"&gt;="&amp;$E$3,'Registo'!$D$2:$D$201,"&lt;="&amp;$G$3))</f>
        <v/>
      </c>
      <c r="F13" s="10">
        <f>IF($A13="","",IFERROR(VLOOKUP($A13,'Parâmetros'!$A$19:$E$38,3,FALSE),""))</f>
        <v/>
      </c>
      <c r="G13" s="10">
        <f>IF($A13="","",IFERROR(VLOOKUP($A13,'Parâmetros'!$A$19:$E$38,4,FALSE),""))</f>
        <v/>
      </c>
      <c r="H13" s="9">
        <f>IF($A13="","",IF(AND($F13="",$G13=""),"Não configurado",IF(OR(AND($F13&lt;&gt;"",$D13&gt;$F13),AND($G13&lt;&gt;"",$D13&lt;-$G13)),"Rever","OK")))</f>
        <v/>
      </c>
      <c r="J13" s="11" t="inlineStr">
        <is>
          <t>Indicador</t>
        </is>
      </c>
      <c r="K13" s="11" t="inlineStr">
        <is>
          <t>Valor</t>
        </is>
      </c>
      <c r="L13" s="11" t="inlineStr">
        <is>
          <t>Estado</t>
        </is>
      </c>
    </row>
    <row r="14">
      <c r="A14" s="12">
        <f>IF('Parâmetros'!$A$20="","",'Parâmetros'!$A$20)</f>
        <v/>
      </c>
      <c r="B14" s="13">
        <f>IF($A14="","",SUMIFS('Registo'!$G$2:$G$201,'Registo'!$C$2:$C$201,$A14,'Registo'!$D$2:$D$201,"&gt;="&amp;$E$3,'Registo'!$D$2:$D$201,"&lt;="&amp;$G$3))</f>
        <v/>
      </c>
      <c r="C14" s="13">
        <f>IF($A14="","",SUMIFS('Registo'!$J$2:$J$201,'Registo'!$C$2:$C$201,$A14,'Registo'!$D$2:$D$201,"&gt;="&amp;$E$3,'Registo'!$D$2:$D$201,"&lt;="&amp;$G$3))</f>
        <v/>
      </c>
      <c r="D14" s="13">
        <f>IF($A14="","",IFERROR($C14-$B14,""))</f>
        <v/>
      </c>
      <c r="E14" s="12">
        <f>IF($A14="","",COUNTIFS('Registo'!$C$2:$C$201,$A14,'Registo'!$Q$2:$Q$201,"Rever",'Registo'!$D$2:$D$201,"&gt;="&amp;$E$3,'Registo'!$D$2:$D$201,"&lt;="&amp;$G$3))</f>
        <v/>
      </c>
      <c r="F14" s="13">
        <f>IF($A14="","",IFERROR(VLOOKUP($A14,'Parâmetros'!$A$19:$E$38,3,FALSE),""))</f>
        <v/>
      </c>
      <c r="G14" s="13">
        <f>IF($A14="","",IFERROR(VLOOKUP($A14,'Parâmetros'!$A$19:$E$38,4,FALSE),""))</f>
        <v/>
      </c>
      <c r="H14" s="12">
        <f>IF($A14="","",IF(AND($F14="",$G14=""),"Não configurado",IF(OR(AND($F14&lt;&gt;"",$D14&gt;$F14),AND($G14&lt;&gt;"",$D14&lt;-$G14)),"Rever","OK")))</f>
        <v/>
      </c>
      <c r="J14" s="14" t="inlineStr">
        <is>
          <t>Reconciliação do saldo</t>
        </is>
      </c>
      <c r="K14" s="15">
        <f>'Registo'!$B$205</f>
        <v/>
      </c>
      <c r="L14" s="14">
        <f>'Registo'!$C$205</f>
        <v/>
      </c>
    </row>
    <row r="15">
      <c r="A15" s="9">
        <f>IF('Parâmetros'!$A$21="","",'Parâmetros'!$A$21)</f>
        <v/>
      </c>
      <c r="B15" s="10">
        <f>IF($A15="","",SUMIFS('Registo'!$G$2:$G$201,'Registo'!$C$2:$C$201,$A15,'Registo'!$D$2:$D$201,"&gt;="&amp;$E$3,'Registo'!$D$2:$D$201,"&lt;="&amp;$G$3))</f>
        <v/>
      </c>
      <c r="C15" s="10">
        <f>IF($A15="","",SUMIFS('Registo'!$J$2:$J$201,'Registo'!$C$2:$C$201,$A15,'Registo'!$D$2:$D$201,"&gt;="&amp;$E$3,'Registo'!$D$2:$D$201,"&lt;="&amp;$G$3))</f>
        <v/>
      </c>
      <c r="D15" s="10">
        <f>IF($A15="","",IFERROR($C15-$B15,""))</f>
        <v/>
      </c>
      <c r="E15" s="9">
        <f>IF($A15="","",COUNTIFS('Registo'!$C$2:$C$201,$A15,'Registo'!$Q$2:$Q$201,"Rever",'Registo'!$D$2:$D$201,"&gt;="&amp;$E$3,'Registo'!$D$2:$D$201,"&lt;="&amp;$G$3))</f>
        <v/>
      </c>
      <c r="F15" s="10">
        <f>IF($A15="","",IFERROR(VLOOKUP($A15,'Parâmetros'!$A$19:$E$38,3,FALSE),""))</f>
        <v/>
      </c>
      <c r="G15" s="10">
        <f>IF($A15="","",IFERROR(VLOOKUP($A15,'Parâmetros'!$A$19:$E$38,4,FALSE),""))</f>
        <v/>
      </c>
      <c r="H15" s="9">
        <f>IF($A15="","",IF(AND($F15="",$G15=""),"Não configurado",IF(OR(AND($F15&lt;&gt;"",$D15&gt;$F15),AND($G15&lt;&gt;"",$D15&lt;-$G15)),"Rever","OK")))</f>
        <v/>
      </c>
      <c r="J15" s="14" t="inlineStr">
        <is>
          <t>Registos sem horas consideradas</t>
        </is>
      </c>
      <c r="K15" s="14">
        <f>'Registo'!$B$206</f>
        <v/>
      </c>
      <c r="L15" s="14">
        <f>'Registo'!$C$206</f>
        <v/>
      </c>
    </row>
    <row r="16">
      <c r="A16" s="12">
        <f>IF('Parâmetros'!$A$22="","",'Parâmetros'!$A$22)</f>
        <v/>
      </c>
      <c r="B16" s="13">
        <f>IF($A16="","",SUMIFS('Registo'!$G$2:$G$201,'Registo'!$C$2:$C$201,$A16,'Registo'!$D$2:$D$201,"&gt;="&amp;$E$3,'Registo'!$D$2:$D$201,"&lt;="&amp;$G$3))</f>
        <v/>
      </c>
      <c r="C16" s="13">
        <f>IF($A16="","",SUMIFS('Registo'!$J$2:$J$201,'Registo'!$C$2:$C$201,$A16,'Registo'!$D$2:$D$201,"&gt;="&amp;$E$3,'Registo'!$D$2:$D$201,"&lt;="&amp;$G$3))</f>
        <v/>
      </c>
      <c r="D16" s="13">
        <f>IF($A16="","",IFERROR($C16-$B16,""))</f>
        <v/>
      </c>
      <c r="E16" s="12">
        <f>IF($A16="","",COUNTIFS('Registo'!$C$2:$C$201,$A16,'Registo'!$Q$2:$Q$201,"Rever",'Registo'!$D$2:$D$201,"&gt;="&amp;$E$3,'Registo'!$D$2:$D$201,"&lt;="&amp;$G$3))</f>
        <v/>
      </c>
      <c r="F16" s="13">
        <f>IF($A16="","",IFERROR(VLOOKUP($A16,'Parâmetros'!$A$19:$E$38,3,FALSE),""))</f>
        <v/>
      </c>
      <c r="G16" s="13">
        <f>IF($A16="","",IFERROR(VLOOKUP($A16,'Parâmetros'!$A$19:$E$38,4,FALSE),""))</f>
        <v/>
      </c>
      <c r="H16" s="12">
        <f>IF($A16="","",IF(AND($F16="",$G16=""),"Não configurado",IF(OR(AND($F16&lt;&gt;"",$D16&gt;$F16),AND($G16&lt;&gt;"",$D16&lt;-$G16)),"Rever","OK")))</f>
        <v/>
      </c>
      <c r="J16" s="14" t="inlineStr">
        <is>
          <t>Registos duplicados</t>
        </is>
      </c>
      <c r="K16" s="14">
        <f>'Registo'!$B$207</f>
        <v/>
      </c>
      <c r="L16" s="14">
        <f>'Registo'!$C$207</f>
        <v/>
      </c>
    </row>
    <row r="17">
      <c r="A17" s="9">
        <f>IF('Parâmetros'!$A$23="","",'Parâmetros'!$A$23)</f>
        <v/>
      </c>
      <c r="B17" s="10">
        <f>IF($A17="","",SUMIFS('Registo'!$G$2:$G$201,'Registo'!$C$2:$C$201,$A17,'Registo'!$D$2:$D$201,"&gt;="&amp;$E$3,'Registo'!$D$2:$D$201,"&lt;="&amp;$G$3))</f>
        <v/>
      </c>
      <c r="C17" s="10">
        <f>IF($A17="","",SUMIFS('Registo'!$J$2:$J$201,'Registo'!$C$2:$C$201,$A17,'Registo'!$D$2:$D$201,"&gt;="&amp;$E$3,'Registo'!$D$2:$D$201,"&lt;="&amp;$G$3))</f>
        <v/>
      </c>
      <c r="D17" s="10">
        <f>IF($A17="","",IFERROR($C17-$B17,""))</f>
        <v/>
      </c>
      <c r="E17" s="9">
        <f>IF($A17="","",COUNTIFS('Registo'!$C$2:$C$201,$A17,'Registo'!$Q$2:$Q$201,"Rever",'Registo'!$D$2:$D$201,"&gt;="&amp;$E$3,'Registo'!$D$2:$D$201,"&lt;="&amp;$G$3))</f>
        <v/>
      </c>
      <c r="F17" s="10">
        <f>IF($A17="","",IFERROR(VLOOKUP($A17,'Parâmetros'!$A$19:$E$38,3,FALSE),""))</f>
        <v/>
      </c>
      <c r="G17" s="10">
        <f>IF($A17="","",IFERROR(VLOOKUP($A17,'Parâmetros'!$A$19:$E$38,4,FALSE),""))</f>
        <v/>
      </c>
      <c r="H17" s="9">
        <f>IF($A17="","",IF(AND($F17="",$G17=""),"Não configurado",IF(OR(AND($F17&lt;&gt;"",$D17&gt;$F17),AND($G17&lt;&gt;"",$D17&lt;-$G17)),"Rever","OK")))</f>
        <v/>
      </c>
      <c r="J17" s="14" t="inlineStr">
        <is>
          <t>Registos marcados para rever</t>
        </is>
      </c>
      <c r="K17" s="14">
        <f>'Registo'!$B$208</f>
        <v/>
      </c>
      <c r="L17" s="14">
        <f>'Registo'!$C$208</f>
        <v/>
      </c>
    </row>
    <row r="18">
      <c r="A18" s="12">
        <f>IF('Parâmetros'!$A$24="","",'Parâmetros'!$A$24)</f>
        <v/>
      </c>
      <c r="B18" s="13">
        <f>IF($A18="","",SUMIFS('Registo'!$G$2:$G$201,'Registo'!$C$2:$C$201,$A18,'Registo'!$D$2:$D$201,"&gt;="&amp;$E$3,'Registo'!$D$2:$D$201,"&lt;="&amp;$G$3))</f>
        <v/>
      </c>
      <c r="C18" s="13">
        <f>IF($A18="","",SUMIFS('Registo'!$J$2:$J$201,'Registo'!$C$2:$C$201,$A18,'Registo'!$D$2:$D$201,"&gt;="&amp;$E$3,'Registo'!$D$2:$D$201,"&lt;="&amp;$G$3))</f>
        <v/>
      </c>
      <c r="D18" s="13">
        <f>IF($A18="","",IFERROR($C18-$B18,""))</f>
        <v/>
      </c>
      <c r="E18" s="12">
        <f>IF($A18="","",COUNTIFS('Registo'!$C$2:$C$201,$A18,'Registo'!$Q$2:$Q$201,"Rever",'Registo'!$D$2:$D$201,"&gt;="&amp;$E$3,'Registo'!$D$2:$D$201,"&lt;="&amp;$G$3))</f>
        <v/>
      </c>
      <c r="F18" s="13">
        <f>IF($A18="","",IFERROR(VLOOKUP($A18,'Parâmetros'!$A$19:$E$38,3,FALSE),""))</f>
        <v/>
      </c>
      <c r="G18" s="13">
        <f>IF($A18="","",IFERROR(VLOOKUP($A18,'Parâmetros'!$A$19:$E$38,4,FALSE),""))</f>
        <v/>
      </c>
      <c r="H18" s="12">
        <f>IF($A18="","",IF(AND($F18="",$G18=""),"Não configurado",IF(OR(AND($F18&lt;&gt;"",$D18&gt;$F18),AND($G18&lt;&gt;"",$D18&lt;-$G18)),"Rever","OK")))</f>
        <v/>
      </c>
      <c r="K18">
        <f>""</f>
        <v/>
      </c>
      <c r="L18">
        <f>""</f>
        <v/>
      </c>
    </row>
    <row r="19">
      <c r="A19" s="9">
        <f>IF('Parâmetros'!$A$25="","",'Parâmetros'!$A$25)</f>
        <v/>
      </c>
      <c r="B19" s="10">
        <f>IF($A19="","",SUMIFS('Registo'!$G$2:$G$201,'Registo'!$C$2:$C$201,$A19,'Registo'!$D$2:$D$201,"&gt;="&amp;$E$3,'Registo'!$D$2:$D$201,"&lt;="&amp;$G$3))</f>
        <v/>
      </c>
      <c r="C19" s="10">
        <f>IF($A19="","",SUMIFS('Registo'!$J$2:$J$201,'Registo'!$C$2:$C$201,$A19,'Registo'!$D$2:$D$201,"&gt;="&amp;$E$3,'Registo'!$D$2:$D$201,"&lt;="&amp;$G$3))</f>
        <v/>
      </c>
      <c r="D19" s="10">
        <f>IF($A19="","",IFERROR($C19-$B19,""))</f>
        <v/>
      </c>
      <c r="E19" s="9">
        <f>IF($A19="","",COUNTIFS('Registo'!$C$2:$C$201,$A19,'Registo'!$Q$2:$Q$201,"Rever",'Registo'!$D$2:$D$201,"&gt;="&amp;$E$3,'Registo'!$D$2:$D$201,"&lt;="&amp;$G$3))</f>
        <v/>
      </c>
      <c r="F19" s="10">
        <f>IF($A19="","",IFERROR(VLOOKUP($A19,'Parâmetros'!$A$19:$E$38,3,FALSE),""))</f>
        <v/>
      </c>
      <c r="G19" s="10">
        <f>IF($A19="","",IFERROR(VLOOKUP($A19,'Parâmetros'!$A$19:$E$38,4,FALSE),""))</f>
        <v/>
      </c>
      <c r="H19" s="9">
        <f>IF($A19="","",IF(AND($F19="",$G19=""),"Não configurado",IF(OR(AND($F19&lt;&gt;"",$D19&gt;$F19),AND($G19&lt;&gt;"",$D19&lt;-$G19)),"Rever","OK")))</f>
        <v/>
      </c>
      <c r="K19">
        <f>""</f>
        <v/>
      </c>
      <c r="L19">
        <f>""</f>
        <v/>
      </c>
    </row>
    <row r="20">
      <c r="A20" s="12">
        <f>IF('Parâmetros'!$A$26="","",'Parâmetros'!$A$26)</f>
        <v/>
      </c>
      <c r="B20" s="13">
        <f>IF($A20="","",SUMIFS('Registo'!$G$2:$G$201,'Registo'!$C$2:$C$201,$A20,'Registo'!$D$2:$D$201,"&gt;="&amp;$E$3,'Registo'!$D$2:$D$201,"&lt;="&amp;$G$3))</f>
        <v/>
      </c>
      <c r="C20" s="13">
        <f>IF($A20="","",SUMIFS('Registo'!$J$2:$J$201,'Registo'!$C$2:$C$201,$A20,'Registo'!$D$2:$D$201,"&gt;="&amp;$E$3,'Registo'!$D$2:$D$201,"&lt;="&amp;$G$3))</f>
        <v/>
      </c>
      <c r="D20" s="13">
        <f>IF($A20="","",IFERROR($C20-$B20,""))</f>
        <v/>
      </c>
      <c r="E20" s="12">
        <f>IF($A20="","",COUNTIFS('Registo'!$C$2:$C$201,$A20,'Registo'!$Q$2:$Q$201,"Rever",'Registo'!$D$2:$D$201,"&gt;="&amp;$E$3,'Registo'!$D$2:$D$201,"&lt;="&amp;$G$3))</f>
        <v/>
      </c>
      <c r="F20" s="13">
        <f>IF($A20="","",IFERROR(VLOOKUP($A20,'Parâmetros'!$A$19:$E$38,3,FALSE),""))</f>
        <v/>
      </c>
      <c r="G20" s="13">
        <f>IF($A20="","",IFERROR(VLOOKUP($A20,'Parâmetros'!$A$19:$E$38,4,FALSE),""))</f>
        <v/>
      </c>
      <c r="H20" s="12">
        <f>IF($A20="","",IF(AND($F20="",$G20=""),"Não configurado",IF(OR(AND($F20&lt;&gt;"",$D20&gt;$F20),AND($G20&lt;&gt;"",$D20&lt;-$G20)),"Rever","OK")))</f>
        <v/>
      </c>
      <c r="K20">
        <f>""</f>
        <v/>
      </c>
      <c r="L20">
        <f>""</f>
        <v/>
      </c>
    </row>
    <row r="21">
      <c r="A21" s="9">
        <f>IF('Parâmetros'!$A$27="","",'Parâmetros'!$A$27)</f>
        <v/>
      </c>
      <c r="B21" s="10">
        <f>IF($A21="","",SUMIFS('Registo'!$G$2:$G$201,'Registo'!$C$2:$C$201,$A21,'Registo'!$D$2:$D$201,"&gt;="&amp;$E$3,'Registo'!$D$2:$D$201,"&lt;="&amp;$G$3))</f>
        <v/>
      </c>
      <c r="C21" s="10">
        <f>IF($A21="","",SUMIFS('Registo'!$J$2:$J$201,'Registo'!$C$2:$C$201,$A21,'Registo'!$D$2:$D$201,"&gt;="&amp;$E$3,'Registo'!$D$2:$D$201,"&lt;="&amp;$G$3))</f>
        <v/>
      </c>
      <c r="D21" s="10">
        <f>IF($A21="","",IFERROR($C21-$B21,""))</f>
        <v/>
      </c>
      <c r="E21" s="9">
        <f>IF($A21="","",COUNTIFS('Registo'!$C$2:$C$201,$A21,'Registo'!$Q$2:$Q$201,"Rever",'Registo'!$D$2:$D$201,"&gt;="&amp;$E$3,'Registo'!$D$2:$D$201,"&lt;="&amp;$G$3))</f>
        <v/>
      </c>
      <c r="F21" s="10">
        <f>IF($A21="","",IFERROR(VLOOKUP($A21,'Parâmetros'!$A$19:$E$38,3,FALSE),""))</f>
        <v/>
      </c>
      <c r="G21" s="10">
        <f>IF($A21="","",IFERROR(VLOOKUP($A21,'Parâmetros'!$A$19:$E$38,4,FALSE),""))</f>
        <v/>
      </c>
      <c r="H21" s="9">
        <f>IF($A21="","",IF(AND($F21="",$G21=""),"Não configurado",IF(OR(AND($F21&lt;&gt;"",$D21&gt;$F21),AND($G21&lt;&gt;"",$D21&lt;-$G21)),"Rever","OK")))</f>
        <v/>
      </c>
      <c r="K21">
        <f>""</f>
        <v/>
      </c>
      <c r="L21">
        <f>""</f>
        <v/>
      </c>
    </row>
    <row r="22">
      <c r="A22" s="12">
        <f>IF('Parâmetros'!$A$28="","",'Parâmetros'!$A$28)</f>
        <v/>
      </c>
      <c r="B22" s="13">
        <f>IF($A22="","",SUMIFS('Registo'!$G$2:$G$201,'Registo'!$C$2:$C$201,$A22,'Registo'!$D$2:$D$201,"&gt;="&amp;$E$3,'Registo'!$D$2:$D$201,"&lt;="&amp;$G$3))</f>
        <v/>
      </c>
      <c r="C22" s="13">
        <f>IF($A22="","",SUMIFS('Registo'!$J$2:$J$201,'Registo'!$C$2:$C$201,$A22,'Registo'!$D$2:$D$201,"&gt;="&amp;$E$3,'Registo'!$D$2:$D$201,"&lt;="&amp;$G$3))</f>
        <v/>
      </c>
      <c r="D22" s="13">
        <f>IF($A22="","",IFERROR($C22-$B22,""))</f>
        <v/>
      </c>
      <c r="E22" s="12">
        <f>IF($A22="","",COUNTIFS('Registo'!$C$2:$C$201,$A22,'Registo'!$Q$2:$Q$201,"Rever",'Registo'!$D$2:$D$201,"&gt;="&amp;$E$3,'Registo'!$D$2:$D$201,"&lt;="&amp;$G$3))</f>
        <v/>
      </c>
      <c r="F22" s="13">
        <f>IF($A22="","",IFERROR(VLOOKUP($A22,'Parâmetros'!$A$19:$E$38,3,FALSE),""))</f>
        <v/>
      </c>
      <c r="G22" s="13">
        <f>IF($A22="","",IFERROR(VLOOKUP($A22,'Parâmetros'!$A$19:$E$38,4,FALSE),""))</f>
        <v/>
      </c>
      <c r="H22" s="12">
        <f>IF($A22="","",IF(AND($F22="",$G22=""),"Não configurado",IF(OR(AND($F22&lt;&gt;"",$D22&gt;$F22),AND($G22&lt;&gt;"",$D22&lt;-$G22)),"Rever","OK")))</f>
        <v/>
      </c>
      <c r="K22">
        <f>""</f>
        <v/>
      </c>
      <c r="L22">
        <f>""</f>
        <v/>
      </c>
    </row>
    <row r="23">
      <c r="A23" s="9">
        <f>IF('Parâmetros'!$A$29="","",'Parâmetros'!$A$29)</f>
        <v/>
      </c>
      <c r="B23" s="10">
        <f>IF($A23="","",SUMIFS('Registo'!$G$2:$G$201,'Registo'!$C$2:$C$201,$A23,'Registo'!$D$2:$D$201,"&gt;="&amp;$E$3,'Registo'!$D$2:$D$201,"&lt;="&amp;$G$3))</f>
        <v/>
      </c>
      <c r="C23" s="10">
        <f>IF($A23="","",SUMIFS('Registo'!$J$2:$J$201,'Registo'!$C$2:$C$201,$A23,'Registo'!$D$2:$D$201,"&gt;="&amp;$E$3,'Registo'!$D$2:$D$201,"&lt;="&amp;$G$3))</f>
        <v/>
      </c>
      <c r="D23" s="10">
        <f>IF($A23="","",IFERROR($C23-$B23,""))</f>
        <v/>
      </c>
      <c r="E23" s="9">
        <f>IF($A23="","",COUNTIFS('Registo'!$C$2:$C$201,$A23,'Registo'!$Q$2:$Q$201,"Rever",'Registo'!$D$2:$D$201,"&gt;="&amp;$E$3,'Registo'!$D$2:$D$201,"&lt;="&amp;$G$3))</f>
        <v/>
      </c>
      <c r="F23" s="10">
        <f>IF($A23="","",IFERROR(VLOOKUP($A23,'Parâmetros'!$A$19:$E$38,3,FALSE),""))</f>
        <v/>
      </c>
      <c r="G23" s="10">
        <f>IF($A23="","",IFERROR(VLOOKUP($A23,'Parâmetros'!$A$19:$E$38,4,FALSE),""))</f>
        <v/>
      </c>
      <c r="H23" s="9">
        <f>IF($A23="","",IF(AND($F23="",$G23=""),"Não configurado",IF(OR(AND($F23&lt;&gt;"",$D23&gt;$F23),AND($G23&lt;&gt;"",$D23&lt;-$G23)),"Rever","OK")))</f>
        <v/>
      </c>
      <c r="K23">
        <f>""</f>
        <v/>
      </c>
      <c r="L23">
        <f>""</f>
        <v/>
      </c>
    </row>
    <row r="24">
      <c r="A24" s="12">
        <f>IF('Parâmetros'!$A$30="","",'Parâmetros'!$A$30)</f>
        <v/>
      </c>
      <c r="B24" s="13">
        <f>IF($A24="","",SUMIFS('Registo'!$G$2:$G$201,'Registo'!$C$2:$C$201,$A24,'Registo'!$D$2:$D$201,"&gt;="&amp;$E$3,'Registo'!$D$2:$D$201,"&lt;="&amp;$G$3))</f>
        <v/>
      </c>
      <c r="C24" s="13">
        <f>IF($A24="","",SUMIFS('Registo'!$J$2:$J$201,'Registo'!$C$2:$C$201,$A24,'Registo'!$D$2:$D$201,"&gt;="&amp;$E$3,'Registo'!$D$2:$D$201,"&lt;="&amp;$G$3))</f>
        <v/>
      </c>
      <c r="D24" s="13">
        <f>IF($A24="","",IFERROR($C24-$B24,""))</f>
        <v/>
      </c>
      <c r="E24" s="12">
        <f>IF($A24="","",COUNTIFS('Registo'!$C$2:$C$201,$A24,'Registo'!$Q$2:$Q$201,"Rever",'Registo'!$D$2:$D$201,"&gt;="&amp;$E$3,'Registo'!$D$2:$D$201,"&lt;="&amp;$G$3))</f>
        <v/>
      </c>
      <c r="F24" s="13">
        <f>IF($A24="","",IFERROR(VLOOKUP($A24,'Parâmetros'!$A$19:$E$38,3,FALSE),""))</f>
        <v/>
      </c>
      <c r="G24" s="13">
        <f>IF($A24="","",IFERROR(VLOOKUP($A24,'Parâmetros'!$A$19:$E$38,4,FALSE),""))</f>
        <v/>
      </c>
      <c r="H24" s="12">
        <f>IF($A24="","",IF(AND($F24="",$G24=""),"Não configurado",IF(OR(AND($F24&lt;&gt;"",$D24&gt;$F24),AND($G24&lt;&gt;"",$D24&lt;-$G24)),"Rever","OK")))</f>
        <v/>
      </c>
      <c r="K24">
        <f>""</f>
        <v/>
      </c>
      <c r="L24">
        <f>""</f>
        <v/>
      </c>
    </row>
    <row r="25">
      <c r="A25" s="9">
        <f>IF('Parâmetros'!$A$31="","",'Parâmetros'!$A$31)</f>
        <v/>
      </c>
      <c r="B25" s="10">
        <f>IF($A25="","",SUMIFS('Registo'!$G$2:$G$201,'Registo'!$C$2:$C$201,$A25,'Registo'!$D$2:$D$201,"&gt;="&amp;$E$3,'Registo'!$D$2:$D$201,"&lt;="&amp;$G$3))</f>
        <v/>
      </c>
      <c r="C25" s="10">
        <f>IF($A25="","",SUMIFS('Registo'!$J$2:$J$201,'Registo'!$C$2:$C$201,$A25,'Registo'!$D$2:$D$201,"&gt;="&amp;$E$3,'Registo'!$D$2:$D$201,"&lt;="&amp;$G$3))</f>
        <v/>
      </c>
      <c r="D25" s="10">
        <f>IF($A25="","",IFERROR($C25-$B25,""))</f>
        <v/>
      </c>
      <c r="E25" s="9">
        <f>IF($A25="","",COUNTIFS('Registo'!$C$2:$C$201,$A25,'Registo'!$Q$2:$Q$201,"Rever",'Registo'!$D$2:$D$201,"&gt;="&amp;$E$3,'Registo'!$D$2:$D$201,"&lt;="&amp;$G$3))</f>
        <v/>
      </c>
      <c r="F25" s="10">
        <f>IF($A25="","",IFERROR(VLOOKUP($A25,'Parâmetros'!$A$19:$E$38,3,FALSE),""))</f>
        <v/>
      </c>
      <c r="G25" s="10">
        <f>IF($A25="","",IFERROR(VLOOKUP($A25,'Parâmetros'!$A$19:$E$38,4,FALSE),""))</f>
        <v/>
      </c>
      <c r="H25" s="9">
        <f>IF($A25="","",IF(AND($F25="",$G25=""),"Não configurado",IF(OR(AND($F25&lt;&gt;"",$D25&gt;$F25),AND($G25&lt;&gt;"",$D25&lt;-$G25)),"Rever","OK")))</f>
        <v/>
      </c>
      <c r="K25">
        <f>""</f>
        <v/>
      </c>
      <c r="L25">
        <f>""</f>
        <v/>
      </c>
    </row>
    <row r="26">
      <c r="A26" s="12">
        <f>IF('Parâmetros'!$A$32="","",'Parâmetros'!$A$32)</f>
        <v/>
      </c>
      <c r="B26" s="13">
        <f>IF($A26="","",SUMIFS('Registo'!$G$2:$G$201,'Registo'!$C$2:$C$201,$A26,'Registo'!$D$2:$D$201,"&gt;="&amp;$E$3,'Registo'!$D$2:$D$201,"&lt;="&amp;$G$3))</f>
        <v/>
      </c>
      <c r="C26" s="13">
        <f>IF($A26="","",SUMIFS('Registo'!$J$2:$J$201,'Registo'!$C$2:$C$201,$A26,'Registo'!$D$2:$D$201,"&gt;="&amp;$E$3,'Registo'!$D$2:$D$201,"&lt;="&amp;$G$3))</f>
        <v/>
      </c>
      <c r="D26" s="13">
        <f>IF($A26="","",IFERROR($C26-$B26,""))</f>
        <v/>
      </c>
      <c r="E26" s="12">
        <f>IF($A26="","",COUNTIFS('Registo'!$C$2:$C$201,$A26,'Registo'!$Q$2:$Q$201,"Rever",'Registo'!$D$2:$D$201,"&gt;="&amp;$E$3,'Registo'!$D$2:$D$201,"&lt;="&amp;$G$3))</f>
        <v/>
      </c>
      <c r="F26" s="13">
        <f>IF($A26="","",IFERROR(VLOOKUP($A26,'Parâmetros'!$A$19:$E$38,3,FALSE),""))</f>
        <v/>
      </c>
      <c r="G26" s="13">
        <f>IF($A26="","",IFERROR(VLOOKUP($A26,'Parâmetros'!$A$19:$E$38,4,FALSE),""))</f>
        <v/>
      </c>
      <c r="H26" s="12">
        <f>IF($A26="","",IF(AND($F26="",$G26=""),"Não configurado",IF(OR(AND($F26&lt;&gt;"",$D26&gt;$F26),AND($G26&lt;&gt;"",$D26&lt;-$G26)),"Rever","OK")))</f>
        <v/>
      </c>
      <c r="K26">
        <f>""</f>
        <v/>
      </c>
      <c r="L26">
        <f>""</f>
        <v/>
      </c>
    </row>
    <row r="27">
      <c r="A27" s="9">
        <f>IF('Parâmetros'!$A$33="","",'Parâmetros'!$A$33)</f>
        <v/>
      </c>
      <c r="B27" s="10">
        <f>IF($A27="","",SUMIFS('Registo'!$G$2:$G$201,'Registo'!$C$2:$C$201,$A27,'Registo'!$D$2:$D$201,"&gt;="&amp;$E$3,'Registo'!$D$2:$D$201,"&lt;="&amp;$G$3))</f>
        <v/>
      </c>
      <c r="C27" s="10">
        <f>IF($A27="","",SUMIFS('Registo'!$J$2:$J$201,'Registo'!$C$2:$C$201,$A27,'Registo'!$D$2:$D$201,"&gt;="&amp;$E$3,'Registo'!$D$2:$D$201,"&lt;="&amp;$G$3))</f>
        <v/>
      </c>
      <c r="D27" s="10">
        <f>IF($A27="","",IFERROR($C27-$B27,""))</f>
        <v/>
      </c>
      <c r="E27" s="9">
        <f>IF($A27="","",COUNTIFS('Registo'!$C$2:$C$201,$A27,'Registo'!$Q$2:$Q$201,"Rever",'Registo'!$D$2:$D$201,"&gt;="&amp;$E$3,'Registo'!$D$2:$D$201,"&lt;="&amp;$G$3))</f>
        <v/>
      </c>
      <c r="F27" s="10">
        <f>IF($A27="","",IFERROR(VLOOKUP($A27,'Parâmetros'!$A$19:$E$38,3,FALSE),""))</f>
        <v/>
      </c>
      <c r="G27" s="10">
        <f>IF($A27="","",IFERROR(VLOOKUP($A27,'Parâmetros'!$A$19:$E$38,4,FALSE),""))</f>
        <v/>
      </c>
      <c r="H27" s="9">
        <f>IF($A27="","",IF(AND($F27="",$G27=""),"Não configurado",IF(OR(AND($F27&lt;&gt;"",$D27&gt;$F27),AND($G27&lt;&gt;"",$D27&lt;-$G27)),"Rever","OK")))</f>
        <v/>
      </c>
      <c r="K27">
        <f>""</f>
        <v/>
      </c>
      <c r="L27">
        <f>""</f>
        <v/>
      </c>
    </row>
    <row r="28">
      <c r="A28" s="12">
        <f>IF('Parâmetros'!$A$34="","",'Parâmetros'!$A$34)</f>
        <v/>
      </c>
      <c r="B28" s="13">
        <f>IF($A28="","",SUMIFS('Registo'!$G$2:$G$201,'Registo'!$C$2:$C$201,$A28,'Registo'!$D$2:$D$201,"&gt;="&amp;$E$3,'Registo'!$D$2:$D$201,"&lt;="&amp;$G$3))</f>
        <v/>
      </c>
      <c r="C28" s="13">
        <f>IF($A28="","",SUMIFS('Registo'!$J$2:$J$201,'Registo'!$C$2:$C$201,$A28,'Registo'!$D$2:$D$201,"&gt;="&amp;$E$3,'Registo'!$D$2:$D$201,"&lt;="&amp;$G$3))</f>
        <v/>
      </c>
      <c r="D28" s="13">
        <f>IF($A28="","",IFERROR($C28-$B28,""))</f>
        <v/>
      </c>
      <c r="E28" s="12">
        <f>IF($A28="","",COUNTIFS('Registo'!$C$2:$C$201,$A28,'Registo'!$Q$2:$Q$201,"Rever",'Registo'!$D$2:$D$201,"&gt;="&amp;$E$3,'Registo'!$D$2:$D$201,"&lt;="&amp;$G$3))</f>
        <v/>
      </c>
      <c r="F28" s="13">
        <f>IF($A28="","",IFERROR(VLOOKUP($A28,'Parâmetros'!$A$19:$E$38,3,FALSE),""))</f>
        <v/>
      </c>
      <c r="G28" s="13">
        <f>IF($A28="","",IFERROR(VLOOKUP($A28,'Parâmetros'!$A$19:$E$38,4,FALSE),""))</f>
        <v/>
      </c>
      <c r="H28" s="12">
        <f>IF($A28="","",IF(AND($F28="",$G28=""),"Não configurado",IF(OR(AND($F28&lt;&gt;"",$D28&gt;$F28),AND($G28&lt;&gt;"",$D28&lt;-$G28)),"Rever","OK")))</f>
        <v/>
      </c>
      <c r="K28">
        <f>""</f>
        <v/>
      </c>
      <c r="L28">
        <f>""</f>
        <v/>
      </c>
    </row>
    <row r="29">
      <c r="A29" s="9">
        <f>IF('Parâmetros'!$A$35="","",'Parâmetros'!$A$35)</f>
        <v/>
      </c>
      <c r="B29" s="10">
        <f>IF($A29="","",SUMIFS('Registo'!$G$2:$G$201,'Registo'!$C$2:$C$201,$A29,'Registo'!$D$2:$D$201,"&gt;="&amp;$E$3,'Registo'!$D$2:$D$201,"&lt;="&amp;$G$3))</f>
        <v/>
      </c>
      <c r="C29" s="10">
        <f>IF($A29="","",SUMIFS('Registo'!$J$2:$J$201,'Registo'!$C$2:$C$201,$A29,'Registo'!$D$2:$D$201,"&gt;="&amp;$E$3,'Registo'!$D$2:$D$201,"&lt;="&amp;$G$3))</f>
        <v/>
      </c>
      <c r="D29" s="10">
        <f>IF($A29="","",IFERROR($C29-$B29,""))</f>
        <v/>
      </c>
      <c r="E29" s="9">
        <f>IF($A29="","",COUNTIFS('Registo'!$C$2:$C$201,$A29,'Registo'!$Q$2:$Q$201,"Rever",'Registo'!$D$2:$D$201,"&gt;="&amp;$E$3,'Registo'!$D$2:$D$201,"&lt;="&amp;$G$3))</f>
        <v/>
      </c>
      <c r="F29" s="10">
        <f>IF($A29="","",IFERROR(VLOOKUP($A29,'Parâmetros'!$A$19:$E$38,3,FALSE),""))</f>
        <v/>
      </c>
      <c r="G29" s="10">
        <f>IF($A29="","",IFERROR(VLOOKUP($A29,'Parâmetros'!$A$19:$E$38,4,FALSE),""))</f>
        <v/>
      </c>
      <c r="H29" s="9">
        <f>IF($A29="","",IF(AND($F29="",$G29=""),"Não configurado",IF(OR(AND($F29&lt;&gt;"",$D29&gt;$F29),AND($G29&lt;&gt;"",$D29&lt;-$G29)),"Rever","OK")))</f>
        <v/>
      </c>
      <c r="K29">
        <f>""</f>
        <v/>
      </c>
      <c r="L29">
        <f>""</f>
        <v/>
      </c>
    </row>
    <row r="30">
      <c r="A30" s="12">
        <f>IF('Parâmetros'!$A$36="","",'Parâmetros'!$A$36)</f>
        <v/>
      </c>
      <c r="B30" s="13">
        <f>IF($A30="","",SUMIFS('Registo'!$G$2:$G$201,'Registo'!$C$2:$C$201,$A30,'Registo'!$D$2:$D$201,"&gt;="&amp;$E$3,'Registo'!$D$2:$D$201,"&lt;="&amp;$G$3))</f>
        <v/>
      </c>
      <c r="C30" s="13">
        <f>IF($A30="","",SUMIFS('Registo'!$J$2:$J$201,'Registo'!$C$2:$C$201,$A30,'Registo'!$D$2:$D$201,"&gt;="&amp;$E$3,'Registo'!$D$2:$D$201,"&lt;="&amp;$G$3))</f>
        <v/>
      </c>
      <c r="D30" s="13">
        <f>IF($A30="","",IFERROR($C30-$B30,""))</f>
        <v/>
      </c>
      <c r="E30" s="12">
        <f>IF($A30="","",COUNTIFS('Registo'!$C$2:$C$201,$A30,'Registo'!$Q$2:$Q$201,"Rever",'Registo'!$D$2:$D$201,"&gt;="&amp;$E$3,'Registo'!$D$2:$D$201,"&lt;="&amp;$G$3))</f>
        <v/>
      </c>
      <c r="F30" s="13">
        <f>IF($A30="","",IFERROR(VLOOKUP($A30,'Parâmetros'!$A$19:$E$38,3,FALSE),""))</f>
        <v/>
      </c>
      <c r="G30" s="13">
        <f>IF($A30="","",IFERROR(VLOOKUP($A30,'Parâmetros'!$A$19:$E$38,4,FALSE),""))</f>
        <v/>
      </c>
      <c r="H30" s="12">
        <f>IF($A30="","",IF(AND($F30="",$G30=""),"Não configurado",IF(OR(AND($F30&lt;&gt;"",$D30&gt;$F30),AND($G30&lt;&gt;"",$D30&lt;-$G30)),"Rever","OK")))</f>
        <v/>
      </c>
      <c r="K30">
        <f>""</f>
        <v/>
      </c>
      <c r="L30">
        <f>""</f>
        <v/>
      </c>
    </row>
    <row r="31">
      <c r="A31" s="9">
        <f>IF('Parâmetros'!$A$37="","",'Parâmetros'!$A$37)</f>
        <v/>
      </c>
      <c r="B31" s="10">
        <f>IF($A31="","",SUMIFS('Registo'!$G$2:$G$201,'Registo'!$C$2:$C$201,$A31,'Registo'!$D$2:$D$201,"&gt;="&amp;$E$3,'Registo'!$D$2:$D$201,"&lt;="&amp;$G$3))</f>
        <v/>
      </c>
      <c r="C31" s="10">
        <f>IF($A31="","",SUMIFS('Registo'!$J$2:$J$201,'Registo'!$C$2:$C$201,$A31,'Registo'!$D$2:$D$201,"&gt;="&amp;$E$3,'Registo'!$D$2:$D$201,"&lt;="&amp;$G$3))</f>
        <v/>
      </c>
      <c r="D31" s="10">
        <f>IF($A31="","",IFERROR($C31-$B31,""))</f>
        <v/>
      </c>
      <c r="E31" s="9">
        <f>IF($A31="","",COUNTIFS('Registo'!$C$2:$C$201,$A31,'Registo'!$Q$2:$Q$201,"Rever",'Registo'!$D$2:$D$201,"&gt;="&amp;$E$3,'Registo'!$D$2:$D$201,"&lt;="&amp;$G$3))</f>
        <v/>
      </c>
      <c r="F31" s="10">
        <f>IF($A31="","",IFERROR(VLOOKUP($A31,'Parâmetros'!$A$19:$E$38,3,FALSE),""))</f>
        <v/>
      </c>
      <c r="G31" s="10">
        <f>IF($A31="","",IFERROR(VLOOKUP($A31,'Parâmetros'!$A$19:$E$38,4,FALSE),""))</f>
        <v/>
      </c>
      <c r="H31" s="9">
        <f>IF($A31="","",IF(AND($F31="",$G31=""),"Não configurado",IF(OR(AND($F31&lt;&gt;"",$D31&gt;$F31),AND($G31&lt;&gt;"",$D31&lt;-$G31)),"Rever","OK")))</f>
        <v/>
      </c>
      <c r="K31">
        <f>""</f>
        <v/>
      </c>
      <c r="L31">
        <f>""</f>
        <v/>
      </c>
    </row>
    <row r="32">
      <c r="A32" s="12">
        <f>IF('Parâmetros'!$A$38="","",'Parâmetros'!$A$38)</f>
        <v/>
      </c>
      <c r="B32" s="13">
        <f>IF($A32="","",SUMIFS('Registo'!$G$2:$G$201,'Registo'!$C$2:$C$201,$A32,'Registo'!$D$2:$D$201,"&gt;="&amp;$E$3,'Registo'!$D$2:$D$201,"&lt;="&amp;$G$3))</f>
        <v/>
      </c>
      <c r="C32" s="13">
        <f>IF($A32="","",SUMIFS('Registo'!$J$2:$J$201,'Registo'!$C$2:$C$201,$A32,'Registo'!$D$2:$D$201,"&gt;="&amp;$E$3,'Registo'!$D$2:$D$201,"&lt;="&amp;$G$3))</f>
        <v/>
      </c>
      <c r="D32" s="13">
        <f>IF($A32="","",IFERROR($C32-$B32,""))</f>
        <v/>
      </c>
      <c r="E32" s="12">
        <f>IF($A32="","",COUNTIFS('Registo'!$C$2:$C$201,$A32,'Registo'!$Q$2:$Q$201,"Rever",'Registo'!$D$2:$D$201,"&gt;="&amp;$E$3,'Registo'!$D$2:$D$201,"&lt;="&amp;$G$3))</f>
        <v/>
      </c>
      <c r="F32" s="13">
        <f>IF($A32="","",IFERROR(VLOOKUP($A32,'Parâmetros'!$A$19:$E$38,3,FALSE),""))</f>
        <v/>
      </c>
      <c r="G32" s="13">
        <f>IF($A32="","",IFERROR(VLOOKUP($A32,'Parâmetros'!$A$19:$E$38,4,FALSE),""))</f>
        <v/>
      </c>
      <c r="H32" s="12">
        <f>IF($A32="","",IF(AND($F32="",$G32=""),"Não configurado",IF(OR(AND($F32&lt;&gt;"",$D32&gt;$F32),AND($G32&lt;&gt;"",$D32&lt;-$G32)),"Rever","OK")))</f>
        <v/>
      </c>
      <c r="K32">
        <f>""</f>
        <v/>
      </c>
      <c r="L32">
        <f>""</f>
        <v/>
      </c>
    </row>
    <row r="33">
      <c r="A33" s="9">
        <f>IF('Parâmetros'!$A$39="","",'Parâmetros'!$A$39)</f>
        <v/>
      </c>
      <c r="B33" s="10">
        <f>IF($A33="","",SUMIFS('Registo'!$G$2:$G$201,'Registo'!$C$2:$C$201,$A33,'Registo'!$D$2:$D$201,"&gt;="&amp;$E$3,'Registo'!$D$2:$D$201,"&lt;="&amp;$G$3))</f>
        <v/>
      </c>
      <c r="C33" s="10">
        <f>IF($A33="","",SUMIFS('Registo'!$J$2:$J$201,'Registo'!$C$2:$C$201,$A33,'Registo'!$D$2:$D$201,"&gt;="&amp;$E$3,'Registo'!$D$2:$D$201,"&lt;="&amp;$G$3))</f>
        <v/>
      </c>
      <c r="D33" s="10">
        <f>IF($A33="","",IFERROR($C33-$B33,""))</f>
        <v/>
      </c>
      <c r="E33" s="9">
        <f>IF($A33="","",COUNTIFS('Registo'!$C$2:$C$201,$A33,'Registo'!$Q$2:$Q$201,"Rever",'Registo'!$D$2:$D$201,"&gt;="&amp;$E$3,'Registo'!$D$2:$D$201,"&lt;="&amp;$G$3))</f>
        <v/>
      </c>
      <c r="F33" s="10">
        <f>IF($A33="","",IFERROR(VLOOKUP($A33,'Parâmetros'!$A$19:$E$38,3,FALSE),""))</f>
        <v/>
      </c>
      <c r="G33" s="10">
        <f>IF($A33="","",IFERROR(VLOOKUP($A33,'Parâmetros'!$A$19:$E$38,4,FALSE),""))</f>
        <v/>
      </c>
      <c r="H33" s="9">
        <f>IF($A33="","",IF(AND($F33="",$G33=""),"Não configurado",IF(OR(AND($F33&lt;&gt;"",$D33&gt;$F33),AND($G33&lt;&gt;"",$D33&lt;-$G33)),"Rever","OK")))</f>
        <v/>
      </c>
      <c r="K33">
        <f>""</f>
        <v/>
      </c>
      <c r="L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  <c r="K34">
        <f>""</f>
        <v/>
      </c>
      <c r="L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  <c r="K35">
        <f>""</f>
        <v/>
      </c>
      <c r="L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  <c r="K36">
        <f>""</f>
        <v/>
      </c>
      <c r="L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  <c r="K37">
        <f>""</f>
        <v/>
      </c>
      <c r="L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K38">
        <f>""</f>
        <v/>
      </c>
      <c r="L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K39">
        <f>""</f>
        <v/>
      </c>
      <c r="L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K40">
        <f>""</f>
        <v/>
      </c>
      <c r="L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K41">
        <f>""</f>
        <v/>
      </c>
      <c r="L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K42">
        <f>""</f>
        <v/>
      </c>
      <c r="L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K43">
        <f>""</f>
        <v/>
      </c>
      <c r="L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K44">
        <f>""</f>
        <v/>
      </c>
      <c r="L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K45">
        <f>""</f>
        <v/>
      </c>
      <c r="L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K46">
        <f>""</f>
        <v/>
      </c>
      <c r="L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K47">
        <f>""</f>
        <v/>
      </c>
      <c r="L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K48">
        <f>""</f>
        <v/>
      </c>
      <c r="L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K49">
        <f>""</f>
        <v/>
      </c>
      <c r="L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K50">
        <f>""</f>
        <v/>
      </c>
      <c r="L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K51">
        <f>""</f>
        <v/>
      </c>
      <c r="L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K52">
        <f>""</f>
        <v/>
      </c>
      <c r="L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K53">
        <f>""</f>
        <v/>
      </c>
      <c r="L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K54">
        <f>""</f>
        <v/>
      </c>
      <c r="L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K55">
        <f>""</f>
        <v/>
      </c>
      <c r="L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K56">
        <f>""</f>
        <v/>
      </c>
      <c r="L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K57">
        <f>""</f>
        <v/>
      </c>
      <c r="L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K58">
        <f>""</f>
        <v/>
      </c>
      <c r="L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K59">
        <f>""</f>
        <v/>
      </c>
      <c r="L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K60">
        <f>""</f>
        <v/>
      </c>
      <c r="L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K61">
        <f>""</f>
        <v/>
      </c>
      <c r="L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K62">
        <f>""</f>
        <v/>
      </c>
      <c r="L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K63">
        <f>""</f>
        <v/>
      </c>
      <c r="L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K64">
        <f>""</f>
        <v/>
      </c>
      <c r="L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K65">
        <f>""</f>
        <v/>
      </c>
      <c r="L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K66">
        <f>""</f>
        <v/>
      </c>
      <c r="L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K67">
        <f>""</f>
        <v/>
      </c>
      <c r="L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K68">
        <f>""</f>
        <v/>
      </c>
      <c r="L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K69">
        <f>""</f>
        <v/>
      </c>
      <c r="L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K70">
        <f>""</f>
        <v/>
      </c>
      <c r="L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K71">
        <f>""</f>
        <v/>
      </c>
      <c r="L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K72">
        <f>""</f>
        <v/>
      </c>
      <c r="L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K73">
        <f>""</f>
        <v/>
      </c>
      <c r="L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K74">
        <f>""</f>
        <v/>
      </c>
      <c r="L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K75">
        <f>""</f>
        <v/>
      </c>
      <c r="L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K76">
        <f>""</f>
        <v/>
      </c>
      <c r="L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K77">
        <f>""</f>
        <v/>
      </c>
      <c r="L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K78">
        <f>""</f>
        <v/>
      </c>
      <c r="L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K79">
        <f>""</f>
        <v/>
      </c>
      <c r="L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K80">
        <f>""</f>
        <v/>
      </c>
      <c r="L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K81">
        <f>""</f>
        <v/>
      </c>
      <c r="L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K82">
        <f>""</f>
        <v/>
      </c>
      <c r="L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K83">
        <f>""</f>
        <v/>
      </c>
      <c r="L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K84">
        <f>""</f>
        <v/>
      </c>
      <c r="L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K85">
        <f>""</f>
        <v/>
      </c>
      <c r="L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K86">
        <f>""</f>
        <v/>
      </c>
      <c r="L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K87">
        <f>""</f>
        <v/>
      </c>
      <c r="L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K88">
        <f>""</f>
        <v/>
      </c>
      <c r="L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K89">
        <f>""</f>
        <v/>
      </c>
      <c r="L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K90">
        <f>""</f>
        <v/>
      </c>
      <c r="L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K91">
        <f>""</f>
        <v/>
      </c>
      <c r="L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K92">
        <f>""</f>
        <v/>
      </c>
      <c r="L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K93">
        <f>""</f>
        <v/>
      </c>
      <c r="L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K94">
        <f>""</f>
        <v/>
      </c>
      <c r="L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K95">
        <f>""</f>
        <v/>
      </c>
      <c r="L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K96">
        <f>""</f>
        <v/>
      </c>
      <c r="L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K97">
        <f>""</f>
        <v/>
      </c>
      <c r="L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K98">
        <f>""</f>
        <v/>
      </c>
      <c r="L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K99">
        <f>""</f>
        <v/>
      </c>
      <c r="L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K100">
        <f>""</f>
        <v/>
      </c>
      <c r="L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K101">
        <f>""</f>
        <v/>
      </c>
      <c r="L101">
        <f>""</f>
        <v/>
      </c>
    </row>
  </sheetData>
  <mergeCells count="1">
    <mergeCell ref="A1:P1"/>
  </mergeCells>
  <conditionalFormatting sqref="H13:H33">
    <cfRule type="expression" priority="1" dxfId="0">
      <formula>H13="OK"</formula>
    </cfRule>
    <cfRule type="expression" priority="2" dxfId="1">
      <formula>H13="Rever"</formula>
    </cfRule>
    <cfRule type="expression" priority="3" dxfId="2">
      <formula>H13="Não configurado"</formula>
    </cfRule>
  </conditionalFormatting>
  <conditionalFormatting sqref="L14:L17">
    <cfRule type="expression" priority="4" dxfId="0">
      <formula>L14="OK"</formula>
    </cfRule>
    <cfRule type="expression" priority="5" dxfId="1">
      <formula>L14="Rever"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20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0" customWidth="1" min="3" max="3"/>
    <col width="13" customWidth="1" min="4" max="4"/>
    <col width="22" customWidth="1" min="5" max="5"/>
    <col width="24" customWidth="1" min="6" max="6"/>
    <col width="15" customWidth="1" min="7" max="7"/>
    <col width="15" customWidth="1" min="8" max="8"/>
    <col width="15" customWidth="1" min="9" max="9"/>
    <col width="17" customWidth="1" min="10" max="10"/>
    <col width="17" customWidth="1" min="11" max="11"/>
    <col width="28" customWidth="1" min="12" max="12"/>
    <col width="30" customWidth="1" min="13" max="13"/>
    <col width="15" customWidth="1" min="14" max="14"/>
    <col width="24" customWidth="1" min="15" max="15"/>
    <col width="24" customWidth="1" min="16" max="16"/>
    <col width="15" customWidth="1" min="17" max="17"/>
    <col width="32" customWidth="1" min="18" max="18"/>
    <col width="22" customWidth="1" min="19" max="19"/>
    <col width="15" customWidth="1" min="20" max="20"/>
  </cols>
  <sheetData>
    <row r="1">
      <c r="A1" s="11" t="inlineStr">
        <is>
          <t>N.º de registo</t>
        </is>
      </c>
      <c r="B1" s="11" t="inlineStr">
        <is>
          <t>Colaborador</t>
        </is>
      </c>
      <c r="C1" s="11" t="inlineStr">
        <is>
          <t>Grupo</t>
        </is>
      </c>
      <c r="D1" s="11" t="inlineStr">
        <is>
          <t>Data</t>
        </is>
      </c>
      <c r="E1" s="11" t="inlineStr">
        <is>
          <t>Tipo de dia</t>
        </is>
      </c>
      <c r="F1" s="11" t="inlineStr">
        <is>
          <t>Critério de consideração</t>
        </is>
      </c>
      <c r="G1" s="11" t="inlineStr">
        <is>
          <t>Horas previstas</t>
        </is>
      </c>
      <c r="H1" s="11" t="inlineStr">
        <is>
          <t>Horas realizadas</t>
        </is>
      </c>
      <c r="I1" s="11" t="inlineStr">
        <is>
          <t>Horas manuais</t>
        </is>
      </c>
      <c r="J1" s="11" t="inlineStr">
        <is>
          <t>Horas consideradas</t>
        </is>
      </c>
      <c r="K1" s="11" t="inlineStr">
        <is>
          <t>Variação do banco</t>
        </is>
      </c>
      <c r="L1" s="11" t="inlineStr">
        <is>
          <t>Saldo acumulado do colaborador</t>
        </is>
      </c>
      <c r="M1" s="11" t="inlineStr">
        <is>
          <t>Validação de grupo/estado</t>
        </is>
      </c>
      <c r="N1" s="11" t="inlineStr">
        <is>
          <t>Duplicado</t>
        </is>
      </c>
      <c r="O1" s="11" t="inlineStr">
        <is>
          <t>Limite diário interno</t>
        </is>
      </c>
      <c r="P1" s="11" t="inlineStr">
        <is>
          <t>Limite de saldo interno</t>
        </is>
      </c>
      <c r="Q1" s="11" t="inlineStr">
        <is>
          <t>Estado</t>
        </is>
      </c>
      <c r="R1" s="11" t="inlineStr">
        <is>
          <t>Observações</t>
        </is>
      </c>
      <c r="S1" s="11" t="inlineStr">
        <is>
          <t>Validado por</t>
        </is>
      </c>
      <c r="T1" s="11" t="inlineStr">
        <is>
          <t>Data de validação</t>
        </is>
      </c>
    </row>
    <row r="2">
      <c r="A2" s="14">
        <f>IF($D2="","",ROW()-1)</f>
        <v/>
      </c>
      <c r="B2" s="16" t="inlineStr">
        <is>
          <t>Marta Silva</t>
        </is>
      </c>
      <c r="C2" s="16" t="inlineStr">
        <is>
          <t>Comercial</t>
        </is>
      </c>
      <c r="D2" s="17" t="n">
        <v>46175</v>
      </c>
      <c r="E2" s="18" t="inlineStr">
        <is>
          <t>Trabalho</t>
        </is>
      </c>
      <c r="F2" s="19">
        <f>IF($E2="","",IFERROR(VLOOKUP($E2,'Parâmetros'!$K$19:$L$28,2,FALSE),"Tipo não parametrizado"))</f>
        <v/>
      </c>
      <c r="G2" s="20" t="n">
        <v>8</v>
      </c>
      <c r="H2" s="20" t="n">
        <v>9</v>
      </c>
      <c r="I2" s="20" t="n"/>
      <c r="J2" s="15">
        <f>IF($D2="","",IFERROR(IF($F2="Trabalhadas",IF($H2="","",$H2),IF($F2="Previstas",$G2,IF($F2="Zero",0,IF($F2="Manual",IF($I2="","",$I2),"")))),""))</f>
        <v/>
      </c>
      <c r="K2" s="15">
        <f>IF(OR($D2="",$G2="",$J2=""),"",IFERROR($J2-$G2,""))</f>
        <v/>
      </c>
      <c r="L2" s="15">
        <f>IF(OR($B2="",$D2="",$K2=""),"",SUMIFS($K$2:$K$201,$B$2:$B$201,$B2,$D$2:$D$201,"&lt;="&amp;$D2))</f>
        <v/>
      </c>
      <c r="M2" s="19">
        <f>IF(OR($B2="",$C2=""),"",IFERROR(IF(AND($C2=VLOOKUP($B2,'Parâmetros'!$G$19:$I$118,2,FALSE),VLOOKUP($B2,'Parâmetros'!$G$19:$I$118,3,FALSE)="Sim",VLOOKUP($C2,'Parâmetros'!$A$19:$E$38,5,FALSE)="Sim"),"OK","Verificar grupo/estado"),"Colaborador ou grupo não parametrizado"))</f>
        <v/>
      </c>
      <c r="N2" s="14">
        <f>IF(OR($B2="",$D2=""),"",IF(COUNTIFS($B$2:$B$201,$B2,$D$2:$D$201,$D2)&gt;1,"Duplicado",""))</f>
        <v/>
      </c>
      <c r="O2" s="19">
        <f>IF($K2="","",IF(AND('Parâmetros'!$B$9="",'Parâmetros'!$B$10=""),"Não configurado",IF(OR(AND('Parâmetros'!$B$9&lt;&gt;"",$K2&gt;'Parâmetros'!$B$9),AND('Parâmetros'!$B$10&lt;&gt;"",$K2&lt;-'Parâmetros'!$B$10)),"Fora do limite interno","OK")))</f>
        <v/>
      </c>
      <c r="P2" s="19">
        <f>IF($L2="","",IF(AND('Parâmetros'!$B$11="",'Parâmetros'!$B$12=""),"Não configurado",IF(OR(AND('Parâmetros'!$B$11&lt;&gt;"",$L2&gt;'Parâmetros'!$B$11),AND('Parâmetros'!$B$12&lt;&gt;"",$L2&lt;-'Parâmetros'!$B$12)),"Fora do limite interno","OK")))</f>
        <v/>
      </c>
      <c r="Q2" s="14">
        <f>IF($D2="","",IF(OR($M2&lt;&gt;"OK",$N2="Duplicado",$O2="Fora do limite interno",$P2="Fora do limite interno",$J2=""),"Rever","OK"))</f>
        <v/>
      </c>
      <c r="R2" s="18" t="inlineStr">
        <is>
          <t>Reunião com cliente</t>
        </is>
      </c>
      <c r="S2" s="16" t="inlineStr">
        <is>
          <t>Helena Ferreira</t>
        </is>
      </c>
      <c r="T2" s="17" t="n">
        <v>46176</v>
      </c>
    </row>
    <row r="3">
      <c r="A3" s="14">
        <f>IF($D3="","",ROW()-1)</f>
        <v/>
      </c>
      <c r="B3" s="16" t="inlineStr">
        <is>
          <t>João Costa</t>
        </is>
      </c>
      <c r="C3" s="16" t="inlineStr">
        <is>
          <t>Operações</t>
        </is>
      </c>
      <c r="D3" s="17" t="n">
        <v>46175</v>
      </c>
      <c r="E3" s="18" t="inlineStr">
        <is>
          <t>Trabalho</t>
        </is>
      </c>
      <c r="F3" s="19">
        <f>IF($E3="","",IFERROR(VLOOKUP($E3,'Parâmetros'!$K$19:$L$28,2,FALSE),"Tipo não parametrizado"))</f>
        <v/>
      </c>
      <c r="G3" s="20" t="n">
        <v>8</v>
      </c>
      <c r="H3" s="20" t="n">
        <v>8</v>
      </c>
      <c r="I3" s="20" t="n"/>
      <c r="J3" s="15">
        <f>IF($D3="","",IFERROR(IF($F3="Trabalhadas",IF($H3="","",$H3),IF($F3="Previstas",$G3,IF($F3="Zero",0,IF($F3="Manual",IF($I3="","",$I3),"")))),""))</f>
        <v/>
      </c>
      <c r="K3" s="15">
        <f>IF(OR($D3="",$G3="",$J3=""),"",IFERROR($J3-$G3,""))</f>
        <v/>
      </c>
      <c r="L3" s="15">
        <f>IF(OR($B3="",$D3="",$K3=""),"",SUMIFS($K$2:$K$201,$B$2:$B$201,$B3,$D$2:$D$201,"&lt;="&amp;$D3))</f>
        <v/>
      </c>
      <c r="M3" s="19">
        <f>IF(OR($B3="",$C3=""),"",IFERROR(IF(AND($C3=VLOOKUP($B3,'Parâmetros'!$G$19:$I$118,2,FALSE),VLOOKUP($B3,'Parâmetros'!$G$19:$I$118,3,FALSE)="Sim",VLOOKUP($C3,'Parâmetros'!$A$19:$E$38,5,FALSE)="Sim"),"OK","Verificar grupo/estado"),"Colaborador ou grupo não parametrizado"))</f>
        <v/>
      </c>
      <c r="N3" s="14">
        <f>IF(OR($B3="",$D3=""),"",IF(COUNTIFS($B$2:$B$201,$B3,$D$2:$D$201,$D3)&gt;1,"Duplicado",""))</f>
        <v/>
      </c>
      <c r="O3" s="19">
        <f>IF($K3="","",IF(AND('Parâmetros'!$B$9="",'Parâmetros'!$B$10=""),"Não configurado",IF(OR(AND('Parâmetros'!$B$9&lt;&gt;"",$K3&gt;'Parâmetros'!$B$9),AND('Parâmetros'!$B$10&lt;&gt;"",$K3&lt;-'Parâmetros'!$B$10)),"Fora do limite interno","OK")))</f>
        <v/>
      </c>
      <c r="P3" s="19">
        <f>IF($L3="","",IF(AND('Parâmetros'!$B$11="",'Parâmetros'!$B$12=""),"Não configurado",IF(OR(AND('Parâmetros'!$B$11&lt;&gt;"",$L3&gt;'Parâmetros'!$B$11),AND('Parâmetros'!$B$12&lt;&gt;"",$L3&lt;-'Parâmetros'!$B$12)),"Fora do limite interno","OK")))</f>
        <v/>
      </c>
      <c r="Q3" s="14">
        <f>IF($D3="","",IF(OR($M3&lt;&gt;"OK",$N3="Duplicado",$O3="Fora do limite interno",$P3="Fora do limite interno",$J3=""),"Rever","OK"))</f>
        <v/>
      </c>
      <c r="R3" s="18" t="inlineStr">
        <is>
          <t>Turno regular</t>
        </is>
      </c>
      <c r="S3" s="16" t="inlineStr">
        <is>
          <t>Helena Ferreira</t>
        </is>
      </c>
      <c r="T3" s="17" t="n">
        <v>46176</v>
      </c>
    </row>
    <row r="4">
      <c r="A4" s="14">
        <f>IF($D4="","",ROW()-1)</f>
        <v/>
      </c>
      <c r="B4" s="16" t="inlineStr">
        <is>
          <t>Ana Martins</t>
        </is>
      </c>
      <c r="C4" s="16" t="inlineStr">
        <is>
          <t>Atendimento</t>
        </is>
      </c>
      <c r="D4" s="17" t="n">
        <v>46176</v>
      </c>
      <c r="E4" s="18" t="inlineStr">
        <is>
          <t>Trabalho</t>
        </is>
      </c>
      <c r="F4" s="19">
        <f>IF($E4="","",IFERROR(VLOOKUP($E4,'Parâmetros'!$K$19:$L$28,2,FALSE),"Tipo não parametrizado"))</f>
        <v/>
      </c>
      <c r="G4" s="20" t="n">
        <v>8</v>
      </c>
      <c r="H4" s="20" t="n">
        <v>7</v>
      </c>
      <c r="I4" s="20" t="n"/>
      <c r="J4" s="15">
        <f>IF($D4="","",IFERROR(IF($F4="Trabalhadas",IF($H4="","",$H4),IF($F4="Previstas",$G4,IF($F4="Zero",0,IF($F4="Manual",IF($I4="","",$I4),"")))),""))</f>
        <v/>
      </c>
      <c r="K4" s="15">
        <f>IF(OR($D4="",$G4="",$J4=""),"",IFERROR($J4-$G4,""))</f>
        <v/>
      </c>
      <c r="L4" s="15">
        <f>IF(OR($B4="",$D4="",$K4=""),"",SUMIFS($K$2:$K$201,$B$2:$B$201,$B4,$D$2:$D$201,"&lt;="&amp;$D4))</f>
        <v/>
      </c>
      <c r="M4" s="19">
        <f>IF(OR($B4="",$C4=""),"",IFERROR(IF(AND($C4=VLOOKUP($B4,'Parâmetros'!$G$19:$I$118,2,FALSE),VLOOKUP($B4,'Parâmetros'!$G$19:$I$118,3,FALSE)="Sim",VLOOKUP($C4,'Parâmetros'!$A$19:$E$38,5,FALSE)="Sim"),"OK","Verificar grupo/estado"),"Colaborador ou grupo não parametrizado"))</f>
        <v/>
      </c>
      <c r="N4" s="14">
        <f>IF(OR($B4="",$D4=""),"",IF(COUNTIFS($B$2:$B$201,$B4,$D$2:$D$201,$D4)&gt;1,"Duplicado",""))</f>
        <v/>
      </c>
      <c r="O4" s="19">
        <f>IF($K4="","",IF(AND('Parâmetros'!$B$9="",'Parâmetros'!$B$10=""),"Não configurado",IF(OR(AND('Parâmetros'!$B$9&lt;&gt;"",$K4&gt;'Parâmetros'!$B$9),AND('Parâmetros'!$B$10&lt;&gt;"",$K4&lt;-'Parâmetros'!$B$10)),"Fora do limite interno","OK")))</f>
        <v/>
      </c>
      <c r="P4" s="19">
        <f>IF($L4="","",IF(AND('Parâmetros'!$B$11="",'Parâmetros'!$B$12=""),"Não configurado",IF(OR(AND('Parâmetros'!$B$11&lt;&gt;"",$L4&gt;'Parâmetros'!$B$11),AND('Parâmetros'!$B$12&lt;&gt;"",$L4&lt;-'Parâmetros'!$B$12)),"Fora do limite interno","OK")))</f>
        <v/>
      </c>
      <c r="Q4" s="14">
        <f>IF($D4="","",IF(OR($M4&lt;&gt;"OK",$N4="Duplicado",$O4="Fora do limite interno",$P4="Fora do limite interno",$J4=""),"Rever","OK"))</f>
        <v/>
      </c>
      <c r="R4" s="18" t="inlineStr">
        <is>
          <t>Saída antecipada registada</t>
        </is>
      </c>
      <c r="S4" s="16" t="inlineStr">
        <is>
          <t>Helena Ferreira</t>
        </is>
      </c>
      <c r="T4" s="17" t="n">
        <v>46177</v>
      </c>
    </row>
    <row r="5">
      <c r="A5" s="14">
        <f>IF($D5="","",ROW()-1)</f>
        <v/>
      </c>
      <c r="B5" s="16" t="inlineStr">
        <is>
          <t>Pedro Almeida</t>
        </is>
      </c>
      <c r="C5" s="16" t="inlineStr">
        <is>
          <t>Operações</t>
        </is>
      </c>
      <c r="D5" s="17" t="n">
        <v>46176</v>
      </c>
      <c r="E5" s="18" t="inlineStr">
        <is>
          <t>Trabalho</t>
        </is>
      </c>
      <c r="F5" s="19">
        <f>IF($E5="","",IFERROR(VLOOKUP($E5,'Parâmetros'!$K$19:$L$28,2,FALSE),"Tipo não parametrizado"))</f>
        <v/>
      </c>
      <c r="G5" s="20" t="n">
        <v>8</v>
      </c>
      <c r="H5" s="20" t="n">
        <v>10</v>
      </c>
      <c r="I5" s="20" t="n"/>
      <c r="J5" s="15">
        <f>IF($D5="","",IFERROR(IF($F5="Trabalhadas",IF($H5="","",$H5),IF($F5="Previstas",$G5,IF($F5="Zero",0,IF($F5="Manual",IF($I5="","",$I5),"")))),""))</f>
        <v/>
      </c>
      <c r="K5" s="15">
        <f>IF(OR($D5="",$G5="",$J5=""),"",IFERROR($J5-$G5,""))</f>
        <v/>
      </c>
      <c r="L5" s="15">
        <f>IF(OR($B5="",$D5="",$K5=""),"",SUMIFS($K$2:$K$201,$B$2:$B$201,$B5,$D$2:$D$201,"&lt;="&amp;$D5))</f>
        <v/>
      </c>
      <c r="M5" s="19">
        <f>IF(OR($B5="",$C5=""),"",IFERROR(IF(AND($C5=VLOOKUP($B5,'Parâmetros'!$G$19:$I$118,2,FALSE),VLOOKUP($B5,'Parâmetros'!$G$19:$I$118,3,FALSE)="Sim",VLOOKUP($C5,'Parâmetros'!$A$19:$E$38,5,FALSE)="Sim"),"OK","Verificar grupo/estado"),"Colaborador ou grupo não parametrizado"))</f>
        <v/>
      </c>
      <c r="N5" s="14">
        <f>IF(OR($B5="",$D5=""),"",IF(COUNTIFS($B$2:$B$201,$B5,$D$2:$D$201,$D5)&gt;1,"Duplicado",""))</f>
        <v/>
      </c>
      <c r="O5" s="19">
        <f>IF($K5="","",IF(AND('Parâmetros'!$B$9="",'Parâmetros'!$B$10=""),"Não configurado",IF(OR(AND('Parâmetros'!$B$9&lt;&gt;"",$K5&gt;'Parâmetros'!$B$9),AND('Parâmetros'!$B$10&lt;&gt;"",$K5&lt;-'Parâmetros'!$B$10)),"Fora do limite interno","OK")))</f>
        <v/>
      </c>
      <c r="P5" s="19">
        <f>IF($L5="","",IF(AND('Parâmetros'!$B$11="",'Parâmetros'!$B$12=""),"Não configurado",IF(OR(AND('Parâmetros'!$B$11&lt;&gt;"",$L5&gt;'Parâmetros'!$B$11),AND('Parâmetros'!$B$12&lt;&gt;"",$L5&lt;-'Parâmetros'!$B$12)),"Fora do limite interno","OK")))</f>
        <v/>
      </c>
      <c r="Q5" s="14">
        <f>IF($D5="","",IF(OR($M5&lt;&gt;"OK",$N5="Duplicado",$O5="Fora do limite interno",$P5="Fora do limite interno",$J5=""),"Rever","OK"))</f>
        <v/>
      </c>
      <c r="R5" s="18" t="inlineStr">
        <is>
          <t>Apoio a inventário</t>
        </is>
      </c>
      <c r="S5" s="16" t="inlineStr">
        <is>
          <t>Helena Ferreira</t>
        </is>
      </c>
      <c r="T5" s="17" t="n">
        <v>46177</v>
      </c>
    </row>
    <row r="6">
      <c r="A6" s="14">
        <f>IF($D6="","",ROW()-1)</f>
        <v/>
      </c>
      <c r="B6" s="16" t="inlineStr">
        <is>
          <t>Marta Silva</t>
        </is>
      </c>
      <c r="C6" s="16" t="inlineStr">
        <is>
          <t>Comercial</t>
        </is>
      </c>
      <c r="D6" s="17" t="n">
        <v>46177</v>
      </c>
      <c r="E6" s="18" t="inlineStr">
        <is>
          <t>Férias</t>
        </is>
      </c>
      <c r="F6" s="19">
        <f>IF($E6="","",IFERROR(VLOOKUP($E6,'Parâmetros'!$K$19:$L$28,2,FALSE),"Tipo não parametrizado"))</f>
        <v/>
      </c>
      <c r="G6" s="20" t="n">
        <v>8</v>
      </c>
      <c r="H6" s="20" t="n"/>
      <c r="I6" s="20" t="n"/>
      <c r="J6" s="15">
        <f>IF($D6="","",IFERROR(IF($F6="Trabalhadas",IF($H6="","",$H6),IF($F6="Previstas",$G6,IF($F6="Zero",0,IF($F6="Manual",IF($I6="","",$I6),"")))),""))</f>
        <v/>
      </c>
      <c r="K6" s="15">
        <f>IF(OR($D6="",$G6="",$J6=""),"",IFERROR($J6-$G6,""))</f>
        <v/>
      </c>
      <c r="L6" s="15">
        <f>IF(OR($B6="",$D6="",$K6=""),"",SUMIFS($K$2:$K$201,$B$2:$B$201,$B6,$D$2:$D$201,"&lt;="&amp;$D6))</f>
        <v/>
      </c>
      <c r="M6" s="19">
        <f>IF(OR($B6="",$C6=""),"",IFERROR(IF(AND($C6=VLOOKUP($B6,'Parâmetros'!$G$19:$I$118,2,FALSE),VLOOKUP($B6,'Parâmetros'!$G$19:$I$118,3,FALSE)="Sim",VLOOKUP($C6,'Parâmetros'!$A$19:$E$38,5,FALSE)="Sim"),"OK","Verificar grupo/estado"),"Colaborador ou grupo não parametrizado"))</f>
        <v/>
      </c>
      <c r="N6" s="14">
        <f>IF(OR($B6="",$D6=""),"",IF(COUNTIFS($B$2:$B$201,$B6,$D$2:$D$201,$D6)&gt;1,"Duplicado",""))</f>
        <v/>
      </c>
      <c r="O6" s="19">
        <f>IF($K6="","",IF(AND('Parâmetros'!$B$9="",'Parâmetros'!$B$10=""),"Não configurado",IF(OR(AND('Parâmetros'!$B$9&lt;&gt;"",$K6&gt;'Parâmetros'!$B$9),AND('Parâmetros'!$B$10&lt;&gt;"",$K6&lt;-'Parâmetros'!$B$10)),"Fora do limite interno","OK")))</f>
        <v/>
      </c>
      <c r="P6" s="19">
        <f>IF($L6="","",IF(AND('Parâmetros'!$B$11="",'Parâmetros'!$B$12=""),"Não configurado",IF(OR(AND('Parâmetros'!$B$11&lt;&gt;"",$L6&gt;'Parâmetros'!$B$11),AND('Parâmetros'!$B$12&lt;&gt;"",$L6&lt;-'Parâmetros'!$B$12)),"Fora do limite interno","OK")))</f>
        <v/>
      </c>
      <c r="Q6" s="14">
        <f>IF($D6="","",IF(OR($M6&lt;&gt;"OK",$N6="Duplicado",$O6="Fora do limite interno",$P6="Fora do limite interno",$J6=""),"Rever","OK"))</f>
        <v/>
      </c>
      <c r="R6" s="18" t="inlineStr">
        <is>
          <t>Registo conforme critério interno</t>
        </is>
      </c>
      <c r="S6" s="16" t="inlineStr">
        <is>
          <t>Helena Ferreira</t>
        </is>
      </c>
      <c r="T6" s="17" t="n">
        <v>46178</v>
      </c>
    </row>
    <row r="7">
      <c r="A7" s="14">
        <f>IF($D7="","",ROW()-1)</f>
        <v/>
      </c>
      <c r="B7" s="16" t="inlineStr">
        <is>
          <t>João Costa</t>
        </is>
      </c>
      <c r="C7" s="16" t="inlineStr">
        <is>
          <t>Operações</t>
        </is>
      </c>
      <c r="D7" s="17" t="n">
        <v>46177</v>
      </c>
      <c r="E7" s="18" t="inlineStr">
        <is>
          <t>Ausência justificada</t>
        </is>
      </c>
      <c r="F7" s="19">
        <f>IF($E7="","",IFERROR(VLOOKUP($E7,'Parâmetros'!$K$19:$L$28,2,FALSE),"Tipo não parametrizado"))</f>
        <v/>
      </c>
      <c r="G7" s="20" t="n">
        <v>8</v>
      </c>
      <c r="H7" s="20" t="n"/>
      <c r="I7" s="20" t="n">
        <v>8</v>
      </c>
      <c r="J7" s="15">
        <f>IF($D7="","",IFERROR(IF($F7="Trabalhadas",IF($H7="","",$H7),IF($F7="Previstas",$G7,IF($F7="Zero",0,IF($F7="Manual",IF($I7="","",$I7),"")))),""))</f>
        <v/>
      </c>
      <c r="K7" s="15">
        <f>IF(OR($D7="",$G7="",$J7=""),"",IFERROR($J7-$G7,""))</f>
        <v/>
      </c>
      <c r="L7" s="15">
        <f>IF(OR($B7="",$D7="",$K7=""),"",SUMIFS($K$2:$K$201,$B$2:$B$201,$B7,$D$2:$D$201,"&lt;="&amp;$D7))</f>
        <v/>
      </c>
      <c r="M7" s="19">
        <f>IF(OR($B7="",$C7=""),"",IFERROR(IF(AND($C7=VLOOKUP($B7,'Parâmetros'!$G$19:$I$118,2,FALSE),VLOOKUP($B7,'Parâmetros'!$G$19:$I$118,3,FALSE)="Sim",VLOOKUP($C7,'Parâmetros'!$A$19:$E$38,5,FALSE)="Sim"),"OK","Verificar grupo/estado"),"Colaborador ou grupo não parametrizado"))</f>
        <v/>
      </c>
      <c r="N7" s="14">
        <f>IF(OR($B7="",$D7=""),"",IF(COUNTIFS($B$2:$B$201,$B7,$D$2:$D$201,$D7)&gt;1,"Duplicado",""))</f>
        <v/>
      </c>
      <c r="O7" s="19">
        <f>IF($K7="","",IF(AND('Parâmetros'!$B$9="",'Parâmetros'!$B$10=""),"Não configurado",IF(OR(AND('Parâmetros'!$B$9&lt;&gt;"",$K7&gt;'Parâmetros'!$B$9),AND('Parâmetros'!$B$10&lt;&gt;"",$K7&lt;-'Parâmetros'!$B$10)),"Fora do limite interno","OK")))</f>
        <v/>
      </c>
      <c r="P7" s="19">
        <f>IF($L7="","",IF(AND('Parâmetros'!$B$11="",'Parâmetros'!$B$12=""),"Não configurado",IF(OR(AND('Parâmetros'!$B$11&lt;&gt;"",$L7&gt;'Parâmetros'!$B$11),AND('Parâmetros'!$B$12&lt;&gt;"",$L7&lt;-'Parâmetros'!$B$12)),"Fora do limite interno","OK")))</f>
        <v/>
      </c>
      <c r="Q7" s="14">
        <f>IF($D7="","",IF(OR($M7&lt;&gt;"OK",$N7="Duplicado",$O7="Fora do limite interno",$P7="Fora do limite interno",$J7=""),"Rever","OK"))</f>
        <v/>
      </c>
      <c r="R7" s="18" t="inlineStr">
        <is>
          <t>Horas definidas manualmente</t>
        </is>
      </c>
      <c r="S7" s="16" t="inlineStr">
        <is>
          <t>Helena Ferreira</t>
        </is>
      </c>
      <c r="T7" s="17" t="n">
        <v>46178</v>
      </c>
    </row>
    <row r="8">
      <c r="A8" s="14">
        <f>IF($D8="","",ROW()-1)</f>
        <v/>
      </c>
      <c r="B8" s="16" t="inlineStr">
        <is>
          <t>Carla Sousa</t>
        </is>
      </c>
      <c r="C8" s="16" t="inlineStr">
        <is>
          <t>Atendimento</t>
        </is>
      </c>
      <c r="D8" s="17" t="n">
        <v>46178</v>
      </c>
      <c r="E8" s="18" t="inlineStr">
        <is>
          <t>Trabalho</t>
        </is>
      </c>
      <c r="F8" s="19">
        <f>IF($E8="","",IFERROR(VLOOKUP($E8,'Parâmetros'!$K$19:$L$28,2,FALSE),"Tipo não parametrizado"))</f>
        <v/>
      </c>
      <c r="G8" s="20" t="n">
        <v>8</v>
      </c>
      <c r="H8" s="20" t="n">
        <v>8.5</v>
      </c>
      <c r="I8" s="20" t="n"/>
      <c r="J8" s="15">
        <f>IF($D8="","",IFERROR(IF($F8="Trabalhadas",IF($H8="","",$H8),IF($F8="Previstas",$G8,IF($F8="Zero",0,IF($F8="Manual",IF($I8="","",$I8),"")))),""))</f>
        <v/>
      </c>
      <c r="K8" s="15">
        <f>IF(OR($D8="",$G8="",$J8=""),"",IFERROR($J8-$G8,""))</f>
        <v/>
      </c>
      <c r="L8" s="15">
        <f>IF(OR($B8="",$D8="",$K8=""),"",SUMIFS($K$2:$K$201,$B$2:$B$201,$B8,$D$2:$D$201,"&lt;="&amp;$D8))</f>
        <v/>
      </c>
      <c r="M8" s="19">
        <f>IF(OR($B8="",$C8=""),"",IFERROR(IF(AND($C8=VLOOKUP($B8,'Parâmetros'!$G$19:$I$118,2,FALSE),VLOOKUP($B8,'Parâmetros'!$G$19:$I$118,3,FALSE)="Sim",VLOOKUP($C8,'Parâmetros'!$A$19:$E$38,5,FALSE)="Sim"),"OK","Verificar grupo/estado"),"Colaborador ou grupo não parametrizado"))</f>
        <v/>
      </c>
      <c r="N8" s="14">
        <f>IF(OR($B8="",$D8=""),"",IF(COUNTIFS($B$2:$B$201,$B8,$D$2:$D$201,$D8)&gt;1,"Duplicado",""))</f>
        <v/>
      </c>
      <c r="O8" s="19">
        <f>IF($K8="","",IF(AND('Parâmetros'!$B$9="",'Parâmetros'!$B$10=""),"Não configurado",IF(OR(AND('Parâmetros'!$B$9&lt;&gt;"",$K8&gt;'Parâmetros'!$B$9),AND('Parâmetros'!$B$10&lt;&gt;"",$K8&lt;-'Parâmetros'!$B$10)),"Fora do limite interno","OK")))</f>
        <v/>
      </c>
      <c r="P8" s="19">
        <f>IF($L8="","",IF(AND('Parâmetros'!$B$11="",'Parâmetros'!$B$12=""),"Não configurado",IF(OR(AND('Parâmetros'!$B$11&lt;&gt;"",$L8&gt;'Parâmetros'!$B$11),AND('Parâmetros'!$B$12&lt;&gt;"",$L8&lt;-'Parâmetros'!$B$12)),"Fora do limite interno","OK")))</f>
        <v/>
      </c>
      <c r="Q8" s="14">
        <f>IF($D8="","",IF(OR($M8&lt;&gt;"OK",$N8="Duplicado",$O8="Fora do limite interno",$P8="Fora do limite interno",$J8=""),"Rever","OK"))</f>
        <v/>
      </c>
      <c r="R8" s="18" t="inlineStr">
        <is>
          <t>Reforço de atendimento</t>
        </is>
      </c>
      <c r="S8" s="16" t="inlineStr">
        <is>
          <t>Helena Ferreira</t>
        </is>
      </c>
      <c r="T8" s="17" t="n">
        <v>46179</v>
      </c>
    </row>
    <row r="9">
      <c r="A9" s="14">
        <f>IF($D9="","",ROW()-1)</f>
        <v/>
      </c>
      <c r="B9" s="16" t="inlineStr">
        <is>
          <t>Rui Pereira</t>
        </is>
      </c>
      <c r="C9" s="16" t="inlineStr">
        <is>
          <t>Comercial</t>
        </is>
      </c>
      <c r="D9" s="17" t="n">
        <v>46178</v>
      </c>
      <c r="E9" s="18" t="inlineStr">
        <is>
          <t>Trabalho</t>
        </is>
      </c>
      <c r="F9" s="19">
        <f>IF($E9="","",IFERROR(VLOOKUP($E9,'Parâmetros'!$K$19:$L$28,2,FALSE),"Tipo não parametrizado"))</f>
        <v/>
      </c>
      <c r="G9" s="20" t="n">
        <v>8</v>
      </c>
      <c r="H9" s="20" t="n">
        <v>6</v>
      </c>
      <c r="I9" s="20" t="n"/>
      <c r="J9" s="15">
        <f>IF($D9="","",IFERROR(IF($F9="Trabalhadas",IF($H9="","",$H9),IF($F9="Previstas",$G9,IF($F9="Zero",0,IF($F9="Manual",IF($I9="","",$I9),"")))),""))</f>
        <v/>
      </c>
      <c r="K9" s="15">
        <f>IF(OR($D9="",$G9="",$J9=""),"",IFERROR($J9-$G9,""))</f>
        <v/>
      </c>
      <c r="L9" s="15">
        <f>IF(OR($B9="",$D9="",$K9=""),"",SUMIFS($K$2:$K$201,$B$2:$B$201,$B9,$D$2:$D$201,"&lt;="&amp;$D9))</f>
        <v/>
      </c>
      <c r="M9" s="19">
        <f>IF(OR($B9="",$C9=""),"",IFERROR(IF(AND($C9=VLOOKUP($B9,'Parâmetros'!$G$19:$I$118,2,FALSE),VLOOKUP($B9,'Parâmetros'!$G$19:$I$118,3,FALSE)="Sim",VLOOKUP($C9,'Parâmetros'!$A$19:$E$38,5,FALSE)="Sim"),"OK","Verificar grupo/estado"),"Colaborador ou grupo não parametrizado"))</f>
        <v/>
      </c>
      <c r="N9" s="14">
        <f>IF(OR($B9="",$D9=""),"",IF(COUNTIFS($B$2:$B$201,$B9,$D$2:$D$201,$D9)&gt;1,"Duplicado",""))</f>
        <v/>
      </c>
      <c r="O9" s="19">
        <f>IF($K9="","",IF(AND('Parâmetros'!$B$9="",'Parâmetros'!$B$10=""),"Não configurado",IF(OR(AND('Parâmetros'!$B$9&lt;&gt;"",$K9&gt;'Parâmetros'!$B$9),AND('Parâmetros'!$B$10&lt;&gt;"",$K9&lt;-'Parâmetros'!$B$10)),"Fora do limite interno","OK")))</f>
        <v/>
      </c>
      <c r="P9" s="19">
        <f>IF($L9="","",IF(AND('Parâmetros'!$B$11="",'Parâmetros'!$B$12=""),"Não configurado",IF(OR(AND('Parâmetros'!$B$11&lt;&gt;"",$L9&gt;'Parâmetros'!$B$11),AND('Parâmetros'!$B$12&lt;&gt;"",$L9&lt;-'Parâmetros'!$B$12)),"Fora do limite interno","OK")))</f>
        <v/>
      </c>
      <c r="Q9" s="14">
        <f>IF($D9="","",IF(OR($M9&lt;&gt;"OK",$N9="Duplicado",$O9="Fora do limite interno",$P9="Fora do limite interno",$J9=""),"Rever","OK"))</f>
        <v/>
      </c>
      <c r="R9" s="18" t="inlineStr">
        <is>
          <t>Compensação operacional</t>
        </is>
      </c>
      <c r="S9" s="16" t="inlineStr">
        <is>
          <t>Helena Ferreira</t>
        </is>
      </c>
      <c r="T9" s="17" t="n">
        <v>46179</v>
      </c>
    </row>
    <row r="10">
      <c r="A10" s="14">
        <f>IF($D10="","",ROW()-1)</f>
        <v/>
      </c>
      <c r="B10" s="16" t="inlineStr">
        <is>
          <t>Inês Rodrigues</t>
        </is>
      </c>
      <c r="C10" s="16" t="inlineStr">
        <is>
          <t>Administrativo</t>
        </is>
      </c>
      <c r="D10" s="17" t="n">
        <v>46179</v>
      </c>
      <c r="E10" s="18" t="inlineStr">
        <is>
          <t>Trabalho</t>
        </is>
      </c>
      <c r="F10" s="19">
        <f>IF($E10="","",IFERROR(VLOOKUP($E10,'Parâmetros'!$K$19:$L$28,2,FALSE),"Tipo não parametrizado"))</f>
        <v/>
      </c>
      <c r="G10" s="20" t="n">
        <v>7</v>
      </c>
      <c r="H10" s="20" t="n">
        <v>7</v>
      </c>
      <c r="I10" s="20" t="n"/>
      <c r="J10" s="15">
        <f>IF($D10="","",IFERROR(IF($F10="Trabalhadas",IF($H10="","",$H10),IF($F10="Previstas",$G10,IF($F10="Zero",0,IF($F10="Manual",IF($I10="","",$I10),"")))),""))</f>
        <v/>
      </c>
      <c r="K10" s="15">
        <f>IF(OR($D10="",$G10="",$J10=""),"",IFERROR($J10-$G10,""))</f>
        <v/>
      </c>
      <c r="L10" s="15">
        <f>IF(OR($B10="",$D10="",$K10=""),"",SUMIFS($K$2:$K$201,$B$2:$B$201,$B10,$D$2:$D$201,"&lt;="&amp;$D10))</f>
        <v/>
      </c>
      <c r="M10" s="19">
        <f>IF(OR($B10="",$C10=""),"",IFERROR(IF(AND($C10=VLOOKUP($B10,'Parâmetros'!$G$19:$I$118,2,FALSE),VLOOKUP($B10,'Parâmetros'!$G$19:$I$118,3,FALSE)="Sim",VLOOKUP($C10,'Parâmetros'!$A$19:$E$38,5,FALSE)="Sim"),"OK","Verificar grupo/estado"),"Colaborador ou grupo não parametrizado"))</f>
        <v/>
      </c>
      <c r="N10" s="14">
        <f>IF(OR($B10="",$D10=""),"",IF(COUNTIFS($B$2:$B$201,$B10,$D$2:$D$201,$D10)&gt;1,"Duplicado",""))</f>
        <v/>
      </c>
      <c r="O10" s="19">
        <f>IF($K10="","",IF(AND('Parâmetros'!$B$9="",'Parâmetros'!$B$10=""),"Não configurado",IF(OR(AND('Parâmetros'!$B$9&lt;&gt;"",$K10&gt;'Parâmetros'!$B$9),AND('Parâmetros'!$B$10&lt;&gt;"",$K10&lt;-'Parâmetros'!$B$10)),"Fora do limite interno","OK")))</f>
        <v/>
      </c>
      <c r="P10" s="19">
        <f>IF($L10="","",IF(AND('Parâmetros'!$B$11="",'Parâmetros'!$B$12=""),"Não configurado",IF(OR(AND('Parâmetros'!$B$11&lt;&gt;"",$L10&gt;'Parâmetros'!$B$11),AND('Parâmetros'!$B$12&lt;&gt;"",$L10&lt;-'Parâmetros'!$B$12)),"Fora do limite interno","OK")))</f>
        <v/>
      </c>
      <c r="Q10" s="14">
        <f>IF($D10="","",IF(OR($M10&lt;&gt;"OK",$N10="Duplicado",$O10="Fora do limite interno",$P10="Fora do limite interno",$J10=""),"Rever","OK"))</f>
        <v/>
      </c>
      <c r="R10" s="18" t="inlineStr">
        <is>
          <t>Horário regular</t>
        </is>
      </c>
      <c r="S10" s="16" t="inlineStr">
        <is>
          <t>Helena Ferreira</t>
        </is>
      </c>
      <c r="T10" s="17" t="n">
        <v>46182</v>
      </c>
    </row>
    <row r="11">
      <c r="A11" s="14">
        <f>IF($D11="","",ROW()-1)</f>
        <v/>
      </c>
      <c r="B11" s="16" t="inlineStr">
        <is>
          <t>Tiago Ferreira</t>
        </is>
      </c>
      <c r="C11" s="16" t="inlineStr">
        <is>
          <t>Logística</t>
        </is>
      </c>
      <c r="D11" s="17" t="n">
        <v>46179</v>
      </c>
      <c r="E11" s="18" t="inlineStr">
        <is>
          <t>Folga</t>
        </is>
      </c>
      <c r="F11" s="19">
        <f>IF($E11="","",IFERROR(VLOOKUP($E11,'Parâmetros'!$K$19:$L$28,2,FALSE),"Tipo não parametrizado"))</f>
        <v/>
      </c>
      <c r="G11" s="20" t="n">
        <v>0</v>
      </c>
      <c r="H11" s="20" t="n"/>
      <c r="I11" s="20" t="n"/>
      <c r="J11" s="15">
        <f>IF($D11="","",IFERROR(IF($F11="Trabalhadas",IF($H11="","",$H11),IF($F11="Previstas",$G11,IF($F11="Zero",0,IF($F11="Manual",IF($I11="","",$I11),"")))),""))</f>
        <v/>
      </c>
      <c r="K11" s="15">
        <f>IF(OR($D11="",$G11="",$J11=""),"",IFERROR($J11-$G11,""))</f>
        <v/>
      </c>
      <c r="L11" s="15">
        <f>IF(OR($B11="",$D11="",$K11=""),"",SUMIFS($K$2:$K$201,$B$2:$B$201,$B11,$D$2:$D$201,"&lt;="&amp;$D11))</f>
        <v/>
      </c>
      <c r="M11" s="19">
        <f>IF(OR($B11="",$C11=""),"",IFERROR(IF(AND($C11=VLOOKUP($B11,'Parâmetros'!$G$19:$I$118,2,FALSE),VLOOKUP($B11,'Parâmetros'!$G$19:$I$118,3,FALSE)="Sim",VLOOKUP($C11,'Parâmetros'!$A$19:$E$38,5,FALSE)="Sim"),"OK","Verificar grupo/estado"),"Colaborador ou grupo não parametrizado"))</f>
        <v/>
      </c>
      <c r="N11" s="14">
        <f>IF(OR($B11="",$D11=""),"",IF(COUNTIFS($B$2:$B$201,$B11,$D$2:$D$201,$D11)&gt;1,"Duplicado",""))</f>
        <v/>
      </c>
      <c r="O11" s="19">
        <f>IF($K11="","",IF(AND('Parâmetros'!$B$9="",'Parâmetros'!$B$10=""),"Não configurado",IF(OR(AND('Parâmetros'!$B$9&lt;&gt;"",$K11&gt;'Parâmetros'!$B$9),AND('Parâmetros'!$B$10&lt;&gt;"",$K11&lt;-'Parâmetros'!$B$10)),"Fora do limite interno","OK")))</f>
        <v/>
      </c>
      <c r="P11" s="19">
        <f>IF($L11="","",IF(AND('Parâmetros'!$B$11="",'Parâmetros'!$B$12=""),"Não configurado",IF(OR(AND('Parâmetros'!$B$11&lt;&gt;"",$L11&gt;'Parâmetros'!$B$11),AND('Parâmetros'!$B$12&lt;&gt;"",$L11&lt;-'Parâmetros'!$B$12)),"Fora do limite interno","OK")))</f>
        <v/>
      </c>
      <c r="Q11" s="14">
        <f>IF($D11="","",IF(OR($M11&lt;&gt;"OK",$N11="Duplicado",$O11="Fora do limite interno",$P11="Fora do limite interno",$J11=""),"Rever","OK"))</f>
        <v/>
      </c>
      <c r="R11" s="18" t="inlineStr">
        <is>
          <t>Folga planeada</t>
        </is>
      </c>
      <c r="S11" s="16" t="inlineStr">
        <is>
          <t>Helena Ferreira</t>
        </is>
      </c>
      <c r="T11" s="17" t="n">
        <v>46182</v>
      </c>
    </row>
    <row r="12">
      <c r="A12" s="14">
        <f>IF($D12="","",ROW()-1)</f>
        <v/>
      </c>
      <c r="B12" s="16" t="n"/>
      <c r="C12" s="16" t="n"/>
      <c r="D12" s="17" t="n"/>
      <c r="E12" s="18" t="n"/>
      <c r="F12" s="19">
        <f>IF($E12="","",IFERROR(VLOOKUP($E12,'Parâmetros'!$K$19:$L$28,2,FALSE),"Tipo não parametrizado"))</f>
        <v/>
      </c>
      <c r="G12" s="20" t="n"/>
      <c r="H12" s="20" t="n"/>
      <c r="I12" s="20" t="n"/>
      <c r="J12" s="15">
        <f>IF($D12="","",IFERROR(IF($F12="Trabalhadas",IF($H12="","",$H12),IF($F12="Previstas",$G12,IF($F12="Zero",0,IF($F12="Manual",IF($I12="","",$I12),"")))),""))</f>
        <v/>
      </c>
      <c r="K12" s="15">
        <f>IF(OR($D12="",$G12="",$J12=""),"",IFERROR($J12-$G12,""))</f>
        <v/>
      </c>
      <c r="L12" s="15">
        <f>IF(OR($B12="",$D12="",$K12=""),"",SUMIFS($K$2:$K$201,$B$2:$B$201,$B12,$D$2:$D$201,"&lt;="&amp;$D12))</f>
        <v/>
      </c>
      <c r="M12" s="19">
        <f>IF(OR($B12="",$C12=""),"",IFERROR(IF(AND($C12=VLOOKUP($B12,'Parâmetros'!$G$19:$I$118,2,FALSE),VLOOKUP($B12,'Parâmetros'!$G$19:$I$118,3,FALSE)="Sim",VLOOKUP($C12,'Parâmetros'!$A$19:$E$38,5,FALSE)="Sim"),"OK","Verificar grupo/estado"),"Colaborador ou grupo não parametrizado"))</f>
        <v/>
      </c>
      <c r="N12" s="14">
        <f>IF(OR($B12="",$D12=""),"",IF(COUNTIFS($B$2:$B$201,$B12,$D$2:$D$201,$D12)&gt;1,"Duplicado",""))</f>
        <v/>
      </c>
      <c r="O12" s="19">
        <f>IF($K12="","",IF(AND('Parâmetros'!$B$9="",'Parâmetros'!$B$10=""),"Não configurado",IF(OR(AND('Parâmetros'!$B$9&lt;&gt;"",$K12&gt;'Parâmetros'!$B$9),AND('Parâmetros'!$B$10&lt;&gt;"",$K12&lt;-'Parâmetros'!$B$10)),"Fora do limite interno","OK")))</f>
        <v/>
      </c>
      <c r="P12" s="19">
        <f>IF($L12="","",IF(AND('Parâmetros'!$B$11="",'Parâmetros'!$B$12=""),"Não configurado",IF(OR(AND('Parâmetros'!$B$11&lt;&gt;"",$L12&gt;'Parâmetros'!$B$11),AND('Parâmetros'!$B$12&lt;&gt;"",$L12&lt;-'Parâmetros'!$B$12)),"Fora do limite interno","OK")))</f>
        <v/>
      </c>
      <c r="Q12" s="14">
        <f>IF($D12="","",IF(OR($M12&lt;&gt;"OK",$N12="Duplicado",$O12="Fora do limite interno",$P12="Fora do limite interno",$J12=""),"Rever","OK"))</f>
        <v/>
      </c>
      <c r="R12" s="18" t="n"/>
      <c r="S12" s="16" t="n"/>
      <c r="T12" s="17" t="n"/>
    </row>
    <row r="13">
      <c r="A13" s="14">
        <f>IF($D13="","",ROW()-1)</f>
        <v/>
      </c>
      <c r="B13" s="16" t="n"/>
      <c r="C13" s="16" t="n"/>
      <c r="D13" s="17" t="n"/>
      <c r="E13" s="18" t="n"/>
      <c r="F13" s="19">
        <f>IF($E13="","",IFERROR(VLOOKUP($E13,'Parâmetros'!$K$19:$L$28,2,FALSE),"Tipo não parametrizado"))</f>
        <v/>
      </c>
      <c r="G13" s="20" t="n"/>
      <c r="H13" s="20" t="n"/>
      <c r="I13" s="20" t="n"/>
      <c r="J13" s="15">
        <f>IF($D13="","",IFERROR(IF($F13="Trabalhadas",IF($H13="","",$H13),IF($F13="Previstas",$G13,IF($F13="Zero",0,IF($F13="Manual",IF($I13="","",$I13),"")))),""))</f>
        <v/>
      </c>
      <c r="K13" s="15">
        <f>IF(OR($D13="",$G13="",$J13=""),"",IFERROR($J13-$G13,""))</f>
        <v/>
      </c>
      <c r="L13" s="15">
        <f>IF(OR($B13="",$D13="",$K13=""),"",SUMIFS($K$2:$K$201,$B$2:$B$201,$B13,$D$2:$D$201,"&lt;="&amp;$D13))</f>
        <v/>
      </c>
      <c r="M13" s="19">
        <f>IF(OR($B13="",$C13=""),"",IFERROR(IF(AND($C13=VLOOKUP($B13,'Parâmetros'!$G$19:$I$118,2,FALSE),VLOOKUP($B13,'Parâmetros'!$G$19:$I$118,3,FALSE)="Sim",VLOOKUP($C13,'Parâmetros'!$A$19:$E$38,5,FALSE)="Sim"),"OK","Verificar grupo/estado"),"Colaborador ou grupo não parametrizado"))</f>
        <v/>
      </c>
      <c r="N13" s="14">
        <f>IF(OR($B13="",$D13=""),"",IF(COUNTIFS($B$2:$B$201,$B13,$D$2:$D$201,$D13)&gt;1,"Duplicado",""))</f>
        <v/>
      </c>
      <c r="O13" s="19">
        <f>IF($K13="","",IF(AND('Parâmetros'!$B$9="",'Parâmetros'!$B$10=""),"Não configurado",IF(OR(AND('Parâmetros'!$B$9&lt;&gt;"",$K13&gt;'Parâmetros'!$B$9),AND('Parâmetros'!$B$10&lt;&gt;"",$K13&lt;-'Parâmetros'!$B$10)),"Fora do limite interno","OK")))</f>
        <v/>
      </c>
      <c r="P13" s="19">
        <f>IF($L13="","",IF(AND('Parâmetros'!$B$11="",'Parâmetros'!$B$12=""),"Não configurado",IF(OR(AND('Parâmetros'!$B$11&lt;&gt;"",$L13&gt;'Parâmetros'!$B$11),AND('Parâmetros'!$B$12&lt;&gt;"",$L13&lt;-'Parâmetros'!$B$12)),"Fora do limite interno","OK")))</f>
        <v/>
      </c>
      <c r="Q13" s="14">
        <f>IF($D13="","",IF(OR($M13&lt;&gt;"OK",$N13="Duplicado",$O13="Fora do limite interno",$P13="Fora do limite interno",$J13=""),"Rever","OK"))</f>
        <v/>
      </c>
      <c r="R13" s="18" t="n"/>
      <c r="S13" s="16" t="n"/>
      <c r="T13" s="17" t="n"/>
    </row>
    <row r="14">
      <c r="A14" s="14">
        <f>IF($D14="","",ROW()-1)</f>
        <v/>
      </c>
      <c r="B14" s="16" t="n"/>
      <c r="C14" s="16" t="n"/>
      <c r="D14" s="17" t="n"/>
      <c r="E14" s="18" t="n"/>
      <c r="F14" s="19">
        <f>IF($E14="","",IFERROR(VLOOKUP($E14,'Parâmetros'!$K$19:$L$28,2,FALSE),"Tipo não parametrizado"))</f>
        <v/>
      </c>
      <c r="G14" s="20" t="n"/>
      <c r="H14" s="20" t="n"/>
      <c r="I14" s="20" t="n"/>
      <c r="J14" s="15">
        <f>IF($D14="","",IFERROR(IF($F14="Trabalhadas",IF($H14="","",$H14),IF($F14="Previstas",$G14,IF($F14="Zero",0,IF($F14="Manual",IF($I14="","",$I14),"")))),""))</f>
        <v/>
      </c>
      <c r="K14" s="15">
        <f>IF(OR($D14="",$G14="",$J14=""),"",IFERROR($J14-$G14,""))</f>
        <v/>
      </c>
      <c r="L14" s="15">
        <f>IF(OR($B14="",$D14="",$K14=""),"",SUMIFS($K$2:$K$201,$B$2:$B$201,$B14,$D$2:$D$201,"&lt;="&amp;$D14))</f>
        <v/>
      </c>
      <c r="M14" s="19">
        <f>IF(OR($B14="",$C14=""),"",IFERROR(IF(AND($C14=VLOOKUP($B14,'Parâmetros'!$G$19:$I$118,2,FALSE),VLOOKUP($B14,'Parâmetros'!$G$19:$I$118,3,FALSE)="Sim",VLOOKUP($C14,'Parâmetros'!$A$19:$E$38,5,FALSE)="Sim"),"OK","Verificar grupo/estado"),"Colaborador ou grupo não parametrizado"))</f>
        <v/>
      </c>
      <c r="N14" s="14">
        <f>IF(OR($B14="",$D14=""),"",IF(COUNTIFS($B$2:$B$201,$B14,$D$2:$D$201,$D14)&gt;1,"Duplicado",""))</f>
        <v/>
      </c>
      <c r="O14" s="19">
        <f>IF($K14="","",IF(AND('Parâmetros'!$B$9="",'Parâmetros'!$B$10=""),"Não configurado",IF(OR(AND('Parâmetros'!$B$9&lt;&gt;"",$K14&gt;'Parâmetros'!$B$9),AND('Parâmetros'!$B$10&lt;&gt;"",$K14&lt;-'Parâmetros'!$B$10)),"Fora do limite interno","OK")))</f>
        <v/>
      </c>
      <c r="P14" s="19">
        <f>IF($L14="","",IF(AND('Parâmetros'!$B$11="",'Parâmetros'!$B$12=""),"Não configurado",IF(OR(AND('Parâmetros'!$B$11&lt;&gt;"",$L14&gt;'Parâmetros'!$B$11),AND('Parâmetros'!$B$12&lt;&gt;"",$L14&lt;-'Parâmetros'!$B$12)),"Fora do limite interno","OK")))</f>
        <v/>
      </c>
      <c r="Q14" s="14">
        <f>IF($D14="","",IF(OR($M14&lt;&gt;"OK",$N14="Duplicado",$O14="Fora do limite interno",$P14="Fora do limite interno",$J14=""),"Rever","OK"))</f>
        <v/>
      </c>
      <c r="R14" s="18" t="n"/>
      <c r="S14" s="16" t="n"/>
      <c r="T14" s="17" t="n"/>
    </row>
    <row r="15">
      <c r="A15" s="14">
        <f>IF($D15="","",ROW()-1)</f>
        <v/>
      </c>
      <c r="B15" s="16" t="n"/>
      <c r="C15" s="16" t="n"/>
      <c r="D15" s="17" t="n"/>
      <c r="E15" s="18" t="n"/>
      <c r="F15" s="19">
        <f>IF($E15="","",IFERROR(VLOOKUP($E15,'Parâmetros'!$K$19:$L$28,2,FALSE),"Tipo não parametrizado"))</f>
        <v/>
      </c>
      <c r="G15" s="20" t="n"/>
      <c r="H15" s="20" t="n"/>
      <c r="I15" s="20" t="n"/>
      <c r="J15" s="15">
        <f>IF($D15="","",IFERROR(IF($F15="Trabalhadas",IF($H15="","",$H15),IF($F15="Previstas",$G15,IF($F15="Zero",0,IF($F15="Manual",IF($I15="","",$I15),"")))),""))</f>
        <v/>
      </c>
      <c r="K15" s="15">
        <f>IF(OR($D15="",$G15="",$J15=""),"",IFERROR($J15-$G15,""))</f>
        <v/>
      </c>
      <c r="L15" s="15">
        <f>IF(OR($B15="",$D15="",$K15=""),"",SUMIFS($K$2:$K$201,$B$2:$B$201,$B15,$D$2:$D$201,"&lt;="&amp;$D15))</f>
        <v/>
      </c>
      <c r="M15" s="19">
        <f>IF(OR($B15="",$C15=""),"",IFERROR(IF(AND($C15=VLOOKUP($B15,'Parâmetros'!$G$19:$I$118,2,FALSE),VLOOKUP($B15,'Parâmetros'!$G$19:$I$118,3,FALSE)="Sim",VLOOKUP($C15,'Parâmetros'!$A$19:$E$38,5,FALSE)="Sim"),"OK","Verificar grupo/estado"),"Colaborador ou grupo não parametrizado"))</f>
        <v/>
      </c>
      <c r="N15" s="14">
        <f>IF(OR($B15="",$D15=""),"",IF(COUNTIFS($B$2:$B$201,$B15,$D$2:$D$201,$D15)&gt;1,"Duplicado",""))</f>
        <v/>
      </c>
      <c r="O15" s="19">
        <f>IF($K15="","",IF(AND('Parâmetros'!$B$9="",'Parâmetros'!$B$10=""),"Não configurado",IF(OR(AND('Parâmetros'!$B$9&lt;&gt;"",$K15&gt;'Parâmetros'!$B$9),AND('Parâmetros'!$B$10&lt;&gt;"",$K15&lt;-'Parâmetros'!$B$10)),"Fora do limite interno","OK")))</f>
        <v/>
      </c>
      <c r="P15" s="19">
        <f>IF($L15="","",IF(AND('Parâmetros'!$B$11="",'Parâmetros'!$B$12=""),"Não configurado",IF(OR(AND('Parâmetros'!$B$11&lt;&gt;"",$L15&gt;'Parâmetros'!$B$11),AND('Parâmetros'!$B$12&lt;&gt;"",$L15&lt;-'Parâmetros'!$B$12)),"Fora do limite interno","OK")))</f>
        <v/>
      </c>
      <c r="Q15" s="14">
        <f>IF($D15="","",IF(OR($M15&lt;&gt;"OK",$N15="Duplicado",$O15="Fora do limite interno",$P15="Fora do limite interno",$J15=""),"Rever","OK"))</f>
        <v/>
      </c>
      <c r="R15" s="18" t="n"/>
      <c r="S15" s="16" t="n"/>
      <c r="T15" s="17" t="n"/>
    </row>
    <row r="16">
      <c r="A16" s="14">
        <f>IF($D16="","",ROW()-1)</f>
        <v/>
      </c>
      <c r="B16" s="16" t="n"/>
      <c r="C16" s="16" t="n"/>
      <c r="D16" s="17" t="n"/>
      <c r="E16" s="18" t="n"/>
      <c r="F16" s="19">
        <f>IF($E16="","",IFERROR(VLOOKUP($E16,'Parâmetros'!$K$19:$L$28,2,FALSE),"Tipo não parametrizado"))</f>
        <v/>
      </c>
      <c r="G16" s="20" t="n"/>
      <c r="H16" s="20" t="n"/>
      <c r="I16" s="20" t="n"/>
      <c r="J16" s="15">
        <f>IF($D16="","",IFERROR(IF($F16="Trabalhadas",IF($H16="","",$H16),IF($F16="Previstas",$G16,IF($F16="Zero",0,IF($F16="Manual",IF($I16="","",$I16),"")))),""))</f>
        <v/>
      </c>
      <c r="K16" s="15">
        <f>IF(OR($D16="",$G16="",$J16=""),"",IFERROR($J16-$G16,""))</f>
        <v/>
      </c>
      <c r="L16" s="15">
        <f>IF(OR($B16="",$D16="",$K16=""),"",SUMIFS($K$2:$K$201,$B$2:$B$201,$B16,$D$2:$D$201,"&lt;="&amp;$D16))</f>
        <v/>
      </c>
      <c r="M16" s="19">
        <f>IF(OR($B16="",$C16=""),"",IFERROR(IF(AND($C16=VLOOKUP($B16,'Parâmetros'!$G$19:$I$118,2,FALSE),VLOOKUP($B16,'Parâmetros'!$G$19:$I$118,3,FALSE)="Sim",VLOOKUP($C16,'Parâmetros'!$A$19:$E$38,5,FALSE)="Sim"),"OK","Verificar grupo/estado"),"Colaborador ou grupo não parametrizado"))</f>
        <v/>
      </c>
      <c r="N16" s="14">
        <f>IF(OR($B16="",$D16=""),"",IF(COUNTIFS($B$2:$B$201,$B16,$D$2:$D$201,$D16)&gt;1,"Duplicado",""))</f>
        <v/>
      </c>
      <c r="O16" s="19">
        <f>IF($K16="","",IF(AND('Parâmetros'!$B$9="",'Parâmetros'!$B$10=""),"Não configurado",IF(OR(AND('Parâmetros'!$B$9&lt;&gt;"",$K16&gt;'Parâmetros'!$B$9),AND('Parâmetros'!$B$10&lt;&gt;"",$K16&lt;-'Parâmetros'!$B$10)),"Fora do limite interno","OK")))</f>
        <v/>
      </c>
      <c r="P16" s="19">
        <f>IF($L16="","",IF(AND('Parâmetros'!$B$11="",'Parâmetros'!$B$12=""),"Não configurado",IF(OR(AND('Parâmetros'!$B$11&lt;&gt;"",$L16&gt;'Parâmetros'!$B$11),AND('Parâmetros'!$B$12&lt;&gt;"",$L16&lt;-'Parâmetros'!$B$12)),"Fora do limite interno","OK")))</f>
        <v/>
      </c>
      <c r="Q16" s="14">
        <f>IF($D16="","",IF(OR($M16&lt;&gt;"OK",$N16="Duplicado",$O16="Fora do limite interno",$P16="Fora do limite interno",$J16=""),"Rever","OK"))</f>
        <v/>
      </c>
      <c r="R16" s="18" t="n"/>
      <c r="S16" s="16" t="n"/>
      <c r="T16" s="17" t="n"/>
    </row>
    <row r="17">
      <c r="A17" s="14">
        <f>IF($D17="","",ROW()-1)</f>
        <v/>
      </c>
      <c r="B17" s="16" t="n"/>
      <c r="C17" s="16" t="n"/>
      <c r="D17" s="17" t="n"/>
      <c r="E17" s="18" t="n"/>
      <c r="F17" s="19">
        <f>IF($E17="","",IFERROR(VLOOKUP($E17,'Parâmetros'!$K$19:$L$28,2,FALSE),"Tipo não parametrizado"))</f>
        <v/>
      </c>
      <c r="G17" s="20" t="n"/>
      <c r="H17" s="20" t="n"/>
      <c r="I17" s="20" t="n"/>
      <c r="J17" s="15">
        <f>IF($D17="","",IFERROR(IF($F17="Trabalhadas",IF($H17="","",$H17),IF($F17="Previstas",$G17,IF($F17="Zero",0,IF($F17="Manual",IF($I17="","",$I17),"")))),""))</f>
        <v/>
      </c>
      <c r="K17" s="15">
        <f>IF(OR($D17="",$G17="",$J17=""),"",IFERROR($J17-$G17,""))</f>
        <v/>
      </c>
      <c r="L17" s="15">
        <f>IF(OR($B17="",$D17="",$K17=""),"",SUMIFS($K$2:$K$201,$B$2:$B$201,$B17,$D$2:$D$201,"&lt;="&amp;$D17))</f>
        <v/>
      </c>
      <c r="M17" s="19">
        <f>IF(OR($B17="",$C17=""),"",IFERROR(IF(AND($C17=VLOOKUP($B17,'Parâmetros'!$G$19:$I$118,2,FALSE),VLOOKUP($B17,'Parâmetros'!$G$19:$I$118,3,FALSE)="Sim",VLOOKUP($C17,'Parâmetros'!$A$19:$E$38,5,FALSE)="Sim"),"OK","Verificar grupo/estado"),"Colaborador ou grupo não parametrizado"))</f>
        <v/>
      </c>
      <c r="N17" s="14">
        <f>IF(OR($B17="",$D17=""),"",IF(COUNTIFS($B$2:$B$201,$B17,$D$2:$D$201,$D17)&gt;1,"Duplicado",""))</f>
        <v/>
      </c>
      <c r="O17" s="19">
        <f>IF($K17="","",IF(AND('Parâmetros'!$B$9="",'Parâmetros'!$B$10=""),"Não configurado",IF(OR(AND('Parâmetros'!$B$9&lt;&gt;"",$K17&gt;'Parâmetros'!$B$9),AND('Parâmetros'!$B$10&lt;&gt;"",$K17&lt;-'Parâmetros'!$B$10)),"Fora do limite interno","OK")))</f>
        <v/>
      </c>
      <c r="P17" s="19">
        <f>IF($L17="","",IF(AND('Parâmetros'!$B$11="",'Parâmetros'!$B$12=""),"Não configurado",IF(OR(AND('Parâmetros'!$B$11&lt;&gt;"",$L17&gt;'Parâmetros'!$B$11),AND('Parâmetros'!$B$12&lt;&gt;"",$L17&lt;-'Parâmetros'!$B$12)),"Fora do limite interno","OK")))</f>
        <v/>
      </c>
      <c r="Q17" s="14">
        <f>IF($D17="","",IF(OR($M17&lt;&gt;"OK",$N17="Duplicado",$O17="Fora do limite interno",$P17="Fora do limite interno",$J17=""),"Rever","OK"))</f>
        <v/>
      </c>
      <c r="R17" s="18" t="n"/>
      <c r="S17" s="16" t="n"/>
      <c r="T17" s="17" t="n"/>
    </row>
    <row r="18">
      <c r="A18" s="14">
        <f>IF($D18="","",ROW()-1)</f>
        <v/>
      </c>
      <c r="B18" s="16" t="n"/>
      <c r="C18" s="16" t="n"/>
      <c r="D18" s="17" t="n"/>
      <c r="E18" s="18" t="n"/>
      <c r="F18" s="19">
        <f>IF($E18="","",IFERROR(VLOOKUP($E18,'Parâmetros'!$K$19:$L$28,2,FALSE),"Tipo não parametrizado"))</f>
        <v/>
      </c>
      <c r="G18" s="20" t="n"/>
      <c r="H18" s="20" t="n"/>
      <c r="I18" s="20" t="n"/>
      <c r="J18" s="15">
        <f>IF($D18="","",IFERROR(IF($F18="Trabalhadas",IF($H18="","",$H18),IF($F18="Previstas",$G18,IF($F18="Zero",0,IF($F18="Manual",IF($I18="","",$I18),"")))),""))</f>
        <v/>
      </c>
      <c r="K18" s="15">
        <f>IF(OR($D18="",$G18="",$J18=""),"",IFERROR($J18-$G18,""))</f>
        <v/>
      </c>
      <c r="L18" s="15">
        <f>IF(OR($B18="",$D18="",$K18=""),"",SUMIFS($K$2:$K$201,$B$2:$B$201,$B18,$D$2:$D$201,"&lt;="&amp;$D18))</f>
        <v/>
      </c>
      <c r="M18" s="19">
        <f>IF(OR($B18="",$C18=""),"",IFERROR(IF(AND($C18=VLOOKUP($B18,'Parâmetros'!$G$19:$I$118,2,FALSE),VLOOKUP($B18,'Parâmetros'!$G$19:$I$118,3,FALSE)="Sim",VLOOKUP($C18,'Parâmetros'!$A$19:$E$38,5,FALSE)="Sim"),"OK","Verificar grupo/estado"),"Colaborador ou grupo não parametrizado"))</f>
        <v/>
      </c>
      <c r="N18" s="14">
        <f>IF(OR($B18="",$D18=""),"",IF(COUNTIFS($B$2:$B$201,$B18,$D$2:$D$201,$D18)&gt;1,"Duplicado",""))</f>
        <v/>
      </c>
      <c r="O18" s="19">
        <f>IF($K18="","",IF(AND('Parâmetros'!$B$9="",'Parâmetros'!$B$10=""),"Não configurado",IF(OR(AND('Parâmetros'!$B$9&lt;&gt;"",$K18&gt;'Parâmetros'!$B$9),AND('Parâmetros'!$B$10&lt;&gt;"",$K18&lt;-'Parâmetros'!$B$10)),"Fora do limite interno","OK")))</f>
        <v/>
      </c>
      <c r="P18" s="19">
        <f>IF($L18="","",IF(AND('Parâmetros'!$B$11="",'Parâmetros'!$B$12=""),"Não configurado",IF(OR(AND('Parâmetros'!$B$11&lt;&gt;"",$L18&gt;'Parâmetros'!$B$11),AND('Parâmetros'!$B$12&lt;&gt;"",$L18&lt;-'Parâmetros'!$B$12)),"Fora do limite interno","OK")))</f>
        <v/>
      </c>
      <c r="Q18" s="14">
        <f>IF($D18="","",IF(OR($M18&lt;&gt;"OK",$N18="Duplicado",$O18="Fora do limite interno",$P18="Fora do limite interno",$J18=""),"Rever","OK"))</f>
        <v/>
      </c>
      <c r="R18" s="18" t="n"/>
      <c r="S18" s="16" t="n"/>
      <c r="T18" s="17" t="n"/>
    </row>
    <row r="19">
      <c r="A19" s="14">
        <f>IF($D19="","",ROW()-1)</f>
        <v/>
      </c>
      <c r="B19" s="16" t="n"/>
      <c r="C19" s="16" t="n"/>
      <c r="D19" s="17" t="n"/>
      <c r="E19" s="18" t="n"/>
      <c r="F19" s="19">
        <f>IF($E19="","",IFERROR(VLOOKUP($E19,'Parâmetros'!$K$19:$L$28,2,FALSE),"Tipo não parametrizado"))</f>
        <v/>
      </c>
      <c r="G19" s="20" t="n"/>
      <c r="H19" s="20" t="n"/>
      <c r="I19" s="20" t="n"/>
      <c r="J19" s="15">
        <f>IF($D19="","",IFERROR(IF($F19="Trabalhadas",IF($H19="","",$H19),IF($F19="Previstas",$G19,IF($F19="Zero",0,IF($F19="Manual",IF($I19="","",$I19),"")))),""))</f>
        <v/>
      </c>
      <c r="K19" s="15">
        <f>IF(OR($D19="",$G19="",$J19=""),"",IFERROR($J19-$G19,""))</f>
        <v/>
      </c>
      <c r="L19" s="15">
        <f>IF(OR($B19="",$D19="",$K19=""),"",SUMIFS($K$2:$K$201,$B$2:$B$201,$B19,$D$2:$D$201,"&lt;="&amp;$D19))</f>
        <v/>
      </c>
      <c r="M19" s="19">
        <f>IF(OR($B19="",$C19=""),"",IFERROR(IF(AND($C19=VLOOKUP($B19,'Parâmetros'!$G$19:$I$118,2,FALSE),VLOOKUP($B19,'Parâmetros'!$G$19:$I$118,3,FALSE)="Sim",VLOOKUP($C19,'Parâmetros'!$A$19:$E$38,5,FALSE)="Sim"),"OK","Verificar grupo/estado"),"Colaborador ou grupo não parametrizado"))</f>
        <v/>
      </c>
      <c r="N19" s="14">
        <f>IF(OR($B19="",$D19=""),"",IF(COUNTIFS($B$2:$B$201,$B19,$D$2:$D$201,$D19)&gt;1,"Duplicado",""))</f>
        <v/>
      </c>
      <c r="O19" s="19">
        <f>IF($K19="","",IF(AND('Parâmetros'!$B$9="",'Parâmetros'!$B$10=""),"Não configurado",IF(OR(AND('Parâmetros'!$B$9&lt;&gt;"",$K19&gt;'Parâmetros'!$B$9),AND('Parâmetros'!$B$10&lt;&gt;"",$K19&lt;-'Parâmetros'!$B$10)),"Fora do limite interno","OK")))</f>
        <v/>
      </c>
      <c r="P19" s="19">
        <f>IF($L19="","",IF(AND('Parâmetros'!$B$11="",'Parâmetros'!$B$12=""),"Não configurado",IF(OR(AND('Parâmetros'!$B$11&lt;&gt;"",$L19&gt;'Parâmetros'!$B$11),AND('Parâmetros'!$B$12&lt;&gt;"",$L19&lt;-'Parâmetros'!$B$12)),"Fora do limite interno","OK")))</f>
        <v/>
      </c>
      <c r="Q19" s="14">
        <f>IF($D19="","",IF(OR($M19&lt;&gt;"OK",$N19="Duplicado",$O19="Fora do limite interno",$P19="Fora do limite interno",$J19=""),"Rever","OK"))</f>
        <v/>
      </c>
      <c r="R19" s="18" t="n"/>
      <c r="S19" s="16" t="n"/>
      <c r="T19" s="17" t="n"/>
    </row>
    <row r="20">
      <c r="A20" s="14">
        <f>IF($D20="","",ROW()-1)</f>
        <v/>
      </c>
      <c r="B20" s="16" t="n"/>
      <c r="C20" s="16" t="n"/>
      <c r="D20" s="17" t="n"/>
      <c r="E20" s="18" t="n"/>
      <c r="F20" s="19">
        <f>IF($E20="","",IFERROR(VLOOKUP($E20,'Parâmetros'!$K$19:$L$28,2,FALSE),"Tipo não parametrizado"))</f>
        <v/>
      </c>
      <c r="G20" s="20" t="n"/>
      <c r="H20" s="20" t="n"/>
      <c r="I20" s="20" t="n"/>
      <c r="J20" s="15">
        <f>IF($D20="","",IFERROR(IF($F20="Trabalhadas",IF($H20="","",$H20),IF($F20="Previstas",$G20,IF($F20="Zero",0,IF($F20="Manual",IF($I20="","",$I20),"")))),""))</f>
        <v/>
      </c>
      <c r="K20" s="15">
        <f>IF(OR($D20="",$G20="",$J20=""),"",IFERROR($J20-$G20,""))</f>
        <v/>
      </c>
      <c r="L20" s="15">
        <f>IF(OR($B20="",$D20="",$K20=""),"",SUMIFS($K$2:$K$201,$B$2:$B$201,$B20,$D$2:$D$201,"&lt;="&amp;$D20))</f>
        <v/>
      </c>
      <c r="M20" s="19">
        <f>IF(OR($B20="",$C20=""),"",IFERROR(IF(AND($C20=VLOOKUP($B20,'Parâmetros'!$G$19:$I$118,2,FALSE),VLOOKUP($B20,'Parâmetros'!$G$19:$I$118,3,FALSE)="Sim",VLOOKUP($C20,'Parâmetros'!$A$19:$E$38,5,FALSE)="Sim"),"OK","Verificar grupo/estado"),"Colaborador ou grupo não parametrizado"))</f>
        <v/>
      </c>
      <c r="N20" s="14">
        <f>IF(OR($B20="",$D20=""),"",IF(COUNTIFS($B$2:$B$201,$B20,$D$2:$D$201,$D20)&gt;1,"Duplicado",""))</f>
        <v/>
      </c>
      <c r="O20" s="19">
        <f>IF($K20="","",IF(AND('Parâmetros'!$B$9="",'Parâmetros'!$B$10=""),"Não configurado",IF(OR(AND('Parâmetros'!$B$9&lt;&gt;"",$K20&gt;'Parâmetros'!$B$9),AND('Parâmetros'!$B$10&lt;&gt;"",$K20&lt;-'Parâmetros'!$B$10)),"Fora do limite interno","OK")))</f>
        <v/>
      </c>
      <c r="P20" s="19">
        <f>IF($L20="","",IF(AND('Parâmetros'!$B$11="",'Parâmetros'!$B$12=""),"Não configurado",IF(OR(AND('Parâmetros'!$B$11&lt;&gt;"",$L20&gt;'Parâmetros'!$B$11),AND('Parâmetros'!$B$12&lt;&gt;"",$L20&lt;-'Parâmetros'!$B$12)),"Fora do limite interno","OK")))</f>
        <v/>
      </c>
      <c r="Q20" s="14">
        <f>IF($D20="","",IF(OR($M20&lt;&gt;"OK",$N20="Duplicado",$O20="Fora do limite interno",$P20="Fora do limite interno",$J20=""),"Rever","OK"))</f>
        <v/>
      </c>
      <c r="R20" s="18" t="n"/>
      <c r="S20" s="16" t="n"/>
      <c r="T20" s="17" t="n"/>
    </row>
    <row r="21">
      <c r="A21" s="14">
        <f>IF($D21="","",ROW()-1)</f>
        <v/>
      </c>
      <c r="B21" s="16" t="n"/>
      <c r="C21" s="16" t="n"/>
      <c r="D21" s="17" t="n"/>
      <c r="E21" s="18" t="n"/>
      <c r="F21" s="19">
        <f>IF($E21="","",IFERROR(VLOOKUP($E21,'Parâmetros'!$K$19:$L$28,2,FALSE),"Tipo não parametrizado"))</f>
        <v/>
      </c>
      <c r="G21" s="20" t="n"/>
      <c r="H21" s="20" t="n"/>
      <c r="I21" s="20" t="n"/>
      <c r="J21" s="15">
        <f>IF($D21="","",IFERROR(IF($F21="Trabalhadas",IF($H21="","",$H21),IF($F21="Previstas",$G21,IF($F21="Zero",0,IF($F21="Manual",IF($I21="","",$I21),"")))),""))</f>
        <v/>
      </c>
      <c r="K21" s="15">
        <f>IF(OR($D21="",$G21="",$J21=""),"",IFERROR($J21-$G21,""))</f>
        <v/>
      </c>
      <c r="L21" s="15">
        <f>IF(OR($B21="",$D21="",$K21=""),"",SUMIFS($K$2:$K$201,$B$2:$B$201,$B21,$D$2:$D$201,"&lt;="&amp;$D21))</f>
        <v/>
      </c>
      <c r="M21" s="19">
        <f>IF(OR($B21="",$C21=""),"",IFERROR(IF(AND($C21=VLOOKUP($B21,'Parâmetros'!$G$19:$I$118,2,FALSE),VLOOKUP($B21,'Parâmetros'!$G$19:$I$118,3,FALSE)="Sim",VLOOKUP($C21,'Parâmetros'!$A$19:$E$38,5,FALSE)="Sim"),"OK","Verificar grupo/estado"),"Colaborador ou grupo não parametrizado"))</f>
        <v/>
      </c>
      <c r="N21" s="14">
        <f>IF(OR($B21="",$D21=""),"",IF(COUNTIFS($B$2:$B$201,$B21,$D$2:$D$201,$D21)&gt;1,"Duplicado",""))</f>
        <v/>
      </c>
      <c r="O21" s="19">
        <f>IF($K21="","",IF(AND('Parâmetros'!$B$9="",'Parâmetros'!$B$10=""),"Não configurado",IF(OR(AND('Parâmetros'!$B$9&lt;&gt;"",$K21&gt;'Parâmetros'!$B$9),AND('Parâmetros'!$B$10&lt;&gt;"",$K21&lt;-'Parâmetros'!$B$10)),"Fora do limite interno","OK")))</f>
        <v/>
      </c>
      <c r="P21" s="19">
        <f>IF($L21="","",IF(AND('Parâmetros'!$B$11="",'Parâmetros'!$B$12=""),"Não configurado",IF(OR(AND('Parâmetros'!$B$11&lt;&gt;"",$L21&gt;'Parâmetros'!$B$11),AND('Parâmetros'!$B$12&lt;&gt;"",$L21&lt;-'Parâmetros'!$B$12)),"Fora do limite interno","OK")))</f>
        <v/>
      </c>
      <c r="Q21" s="14">
        <f>IF($D21="","",IF(OR($M21&lt;&gt;"OK",$N21="Duplicado",$O21="Fora do limite interno",$P21="Fora do limite interno",$J21=""),"Rever","OK"))</f>
        <v/>
      </c>
      <c r="R21" s="18" t="n"/>
      <c r="S21" s="16" t="n"/>
      <c r="T21" s="17" t="n"/>
    </row>
    <row r="22">
      <c r="A22" s="14">
        <f>IF($D22="","",ROW()-1)</f>
        <v/>
      </c>
      <c r="B22" s="16" t="n"/>
      <c r="C22" s="16" t="n"/>
      <c r="D22" s="17" t="n"/>
      <c r="E22" s="18" t="n"/>
      <c r="F22" s="19">
        <f>IF($E22="","",IFERROR(VLOOKUP($E22,'Parâmetros'!$K$19:$L$28,2,FALSE),"Tipo não parametrizado"))</f>
        <v/>
      </c>
      <c r="G22" s="20" t="n"/>
      <c r="H22" s="20" t="n"/>
      <c r="I22" s="20" t="n"/>
      <c r="J22" s="15">
        <f>IF($D22="","",IFERROR(IF($F22="Trabalhadas",IF($H22="","",$H22),IF($F22="Previstas",$G22,IF($F22="Zero",0,IF($F22="Manual",IF($I22="","",$I22),"")))),""))</f>
        <v/>
      </c>
      <c r="K22" s="15">
        <f>IF(OR($D22="",$G22="",$J22=""),"",IFERROR($J22-$G22,""))</f>
        <v/>
      </c>
      <c r="L22" s="15">
        <f>IF(OR($B22="",$D22="",$K22=""),"",SUMIFS($K$2:$K$201,$B$2:$B$201,$B22,$D$2:$D$201,"&lt;="&amp;$D22))</f>
        <v/>
      </c>
      <c r="M22" s="19">
        <f>IF(OR($B22="",$C22=""),"",IFERROR(IF(AND($C22=VLOOKUP($B22,'Parâmetros'!$G$19:$I$118,2,FALSE),VLOOKUP($B22,'Parâmetros'!$G$19:$I$118,3,FALSE)="Sim",VLOOKUP($C22,'Parâmetros'!$A$19:$E$38,5,FALSE)="Sim"),"OK","Verificar grupo/estado"),"Colaborador ou grupo não parametrizado"))</f>
        <v/>
      </c>
      <c r="N22" s="14">
        <f>IF(OR($B22="",$D22=""),"",IF(COUNTIFS($B$2:$B$201,$B22,$D$2:$D$201,$D22)&gt;1,"Duplicado",""))</f>
        <v/>
      </c>
      <c r="O22" s="19">
        <f>IF($K22="","",IF(AND('Parâmetros'!$B$9="",'Parâmetros'!$B$10=""),"Não configurado",IF(OR(AND('Parâmetros'!$B$9&lt;&gt;"",$K22&gt;'Parâmetros'!$B$9),AND('Parâmetros'!$B$10&lt;&gt;"",$K22&lt;-'Parâmetros'!$B$10)),"Fora do limite interno","OK")))</f>
        <v/>
      </c>
      <c r="P22" s="19">
        <f>IF($L22="","",IF(AND('Parâmetros'!$B$11="",'Parâmetros'!$B$12=""),"Não configurado",IF(OR(AND('Parâmetros'!$B$11&lt;&gt;"",$L22&gt;'Parâmetros'!$B$11),AND('Parâmetros'!$B$12&lt;&gt;"",$L22&lt;-'Parâmetros'!$B$12)),"Fora do limite interno","OK")))</f>
        <v/>
      </c>
      <c r="Q22" s="14">
        <f>IF($D22="","",IF(OR($M22&lt;&gt;"OK",$N22="Duplicado",$O22="Fora do limite interno",$P22="Fora do limite interno",$J22=""),"Rever","OK"))</f>
        <v/>
      </c>
      <c r="R22" s="18" t="n"/>
      <c r="S22" s="16" t="n"/>
      <c r="T22" s="17" t="n"/>
    </row>
    <row r="23">
      <c r="A23" s="14">
        <f>IF($D23="","",ROW()-1)</f>
        <v/>
      </c>
      <c r="B23" s="16" t="n"/>
      <c r="C23" s="16" t="n"/>
      <c r="D23" s="17" t="n"/>
      <c r="E23" s="18" t="n"/>
      <c r="F23" s="19">
        <f>IF($E23="","",IFERROR(VLOOKUP($E23,'Parâmetros'!$K$19:$L$28,2,FALSE),"Tipo não parametrizado"))</f>
        <v/>
      </c>
      <c r="G23" s="20" t="n"/>
      <c r="H23" s="20" t="n"/>
      <c r="I23" s="20" t="n"/>
      <c r="J23" s="15">
        <f>IF($D23="","",IFERROR(IF($F23="Trabalhadas",IF($H23="","",$H23),IF($F23="Previstas",$G23,IF($F23="Zero",0,IF($F23="Manual",IF($I23="","",$I23),"")))),""))</f>
        <v/>
      </c>
      <c r="K23" s="15">
        <f>IF(OR($D23="",$G23="",$J23=""),"",IFERROR($J23-$G23,""))</f>
        <v/>
      </c>
      <c r="L23" s="15">
        <f>IF(OR($B23="",$D23="",$K23=""),"",SUMIFS($K$2:$K$201,$B$2:$B$201,$B23,$D$2:$D$201,"&lt;="&amp;$D23))</f>
        <v/>
      </c>
      <c r="M23" s="19">
        <f>IF(OR($B23="",$C23=""),"",IFERROR(IF(AND($C23=VLOOKUP($B23,'Parâmetros'!$G$19:$I$118,2,FALSE),VLOOKUP($B23,'Parâmetros'!$G$19:$I$118,3,FALSE)="Sim",VLOOKUP($C23,'Parâmetros'!$A$19:$E$38,5,FALSE)="Sim"),"OK","Verificar grupo/estado"),"Colaborador ou grupo não parametrizado"))</f>
        <v/>
      </c>
      <c r="N23" s="14">
        <f>IF(OR($B23="",$D23=""),"",IF(COUNTIFS($B$2:$B$201,$B23,$D$2:$D$201,$D23)&gt;1,"Duplicado",""))</f>
        <v/>
      </c>
      <c r="O23" s="19">
        <f>IF($K23="","",IF(AND('Parâmetros'!$B$9="",'Parâmetros'!$B$10=""),"Não configurado",IF(OR(AND('Parâmetros'!$B$9&lt;&gt;"",$K23&gt;'Parâmetros'!$B$9),AND('Parâmetros'!$B$10&lt;&gt;"",$K23&lt;-'Parâmetros'!$B$10)),"Fora do limite interno","OK")))</f>
        <v/>
      </c>
      <c r="P23" s="19">
        <f>IF($L23="","",IF(AND('Parâmetros'!$B$11="",'Parâmetros'!$B$12=""),"Não configurado",IF(OR(AND('Parâmetros'!$B$11&lt;&gt;"",$L23&gt;'Parâmetros'!$B$11),AND('Parâmetros'!$B$12&lt;&gt;"",$L23&lt;-'Parâmetros'!$B$12)),"Fora do limite interno","OK")))</f>
        <v/>
      </c>
      <c r="Q23" s="14">
        <f>IF($D23="","",IF(OR($M23&lt;&gt;"OK",$N23="Duplicado",$O23="Fora do limite interno",$P23="Fora do limite interno",$J23=""),"Rever","OK"))</f>
        <v/>
      </c>
      <c r="R23" s="18" t="n"/>
      <c r="S23" s="16" t="n"/>
      <c r="T23" s="17" t="n"/>
    </row>
    <row r="24">
      <c r="A24" s="14">
        <f>IF($D24="","",ROW()-1)</f>
        <v/>
      </c>
      <c r="B24" s="16" t="n"/>
      <c r="C24" s="16" t="n"/>
      <c r="D24" s="17" t="n"/>
      <c r="E24" s="18" t="n"/>
      <c r="F24" s="19">
        <f>IF($E24="","",IFERROR(VLOOKUP($E24,'Parâmetros'!$K$19:$L$28,2,FALSE),"Tipo não parametrizado"))</f>
        <v/>
      </c>
      <c r="G24" s="20" t="n"/>
      <c r="H24" s="20" t="n"/>
      <c r="I24" s="20" t="n"/>
      <c r="J24" s="15">
        <f>IF($D24="","",IFERROR(IF($F24="Trabalhadas",IF($H24="","",$H24),IF($F24="Previstas",$G24,IF($F24="Zero",0,IF($F24="Manual",IF($I24="","",$I24),"")))),""))</f>
        <v/>
      </c>
      <c r="K24" s="15">
        <f>IF(OR($D24="",$G24="",$J24=""),"",IFERROR($J24-$G24,""))</f>
        <v/>
      </c>
      <c r="L24" s="15">
        <f>IF(OR($B24="",$D24="",$K24=""),"",SUMIFS($K$2:$K$201,$B$2:$B$201,$B24,$D$2:$D$201,"&lt;="&amp;$D24))</f>
        <v/>
      </c>
      <c r="M24" s="19">
        <f>IF(OR($B24="",$C24=""),"",IFERROR(IF(AND($C24=VLOOKUP($B24,'Parâmetros'!$G$19:$I$118,2,FALSE),VLOOKUP($B24,'Parâmetros'!$G$19:$I$118,3,FALSE)="Sim",VLOOKUP($C24,'Parâmetros'!$A$19:$E$38,5,FALSE)="Sim"),"OK","Verificar grupo/estado"),"Colaborador ou grupo não parametrizado"))</f>
        <v/>
      </c>
      <c r="N24" s="14">
        <f>IF(OR($B24="",$D24=""),"",IF(COUNTIFS($B$2:$B$201,$B24,$D$2:$D$201,$D24)&gt;1,"Duplicado",""))</f>
        <v/>
      </c>
      <c r="O24" s="19">
        <f>IF($K24="","",IF(AND('Parâmetros'!$B$9="",'Parâmetros'!$B$10=""),"Não configurado",IF(OR(AND('Parâmetros'!$B$9&lt;&gt;"",$K24&gt;'Parâmetros'!$B$9),AND('Parâmetros'!$B$10&lt;&gt;"",$K24&lt;-'Parâmetros'!$B$10)),"Fora do limite interno","OK")))</f>
        <v/>
      </c>
      <c r="P24" s="19">
        <f>IF($L24="","",IF(AND('Parâmetros'!$B$11="",'Parâmetros'!$B$12=""),"Não configurado",IF(OR(AND('Parâmetros'!$B$11&lt;&gt;"",$L24&gt;'Parâmetros'!$B$11),AND('Parâmetros'!$B$12&lt;&gt;"",$L24&lt;-'Parâmetros'!$B$12)),"Fora do limite interno","OK")))</f>
        <v/>
      </c>
      <c r="Q24" s="14">
        <f>IF($D24="","",IF(OR($M24&lt;&gt;"OK",$N24="Duplicado",$O24="Fora do limite interno",$P24="Fora do limite interno",$J24=""),"Rever","OK"))</f>
        <v/>
      </c>
      <c r="R24" s="18" t="n"/>
      <c r="S24" s="16" t="n"/>
      <c r="T24" s="17" t="n"/>
    </row>
    <row r="25">
      <c r="A25" s="14">
        <f>IF($D25="","",ROW()-1)</f>
        <v/>
      </c>
      <c r="B25" s="16" t="n"/>
      <c r="C25" s="16" t="n"/>
      <c r="D25" s="17" t="n"/>
      <c r="E25" s="18" t="n"/>
      <c r="F25" s="19">
        <f>IF($E25="","",IFERROR(VLOOKUP($E25,'Parâmetros'!$K$19:$L$28,2,FALSE),"Tipo não parametrizado"))</f>
        <v/>
      </c>
      <c r="G25" s="20" t="n"/>
      <c r="H25" s="20" t="n"/>
      <c r="I25" s="20" t="n"/>
      <c r="J25" s="15">
        <f>IF($D25="","",IFERROR(IF($F25="Trabalhadas",IF($H25="","",$H25),IF($F25="Previstas",$G25,IF($F25="Zero",0,IF($F25="Manual",IF($I25="","",$I25),"")))),""))</f>
        <v/>
      </c>
      <c r="K25" s="15">
        <f>IF(OR($D25="",$G25="",$J25=""),"",IFERROR($J25-$G25,""))</f>
        <v/>
      </c>
      <c r="L25" s="15">
        <f>IF(OR($B25="",$D25="",$K25=""),"",SUMIFS($K$2:$K$201,$B$2:$B$201,$B25,$D$2:$D$201,"&lt;="&amp;$D25))</f>
        <v/>
      </c>
      <c r="M25" s="19">
        <f>IF(OR($B25="",$C25=""),"",IFERROR(IF(AND($C25=VLOOKUP($B25,'Parâmetros'!$G$19:$I$118,2,FALSE),VLOOKUP($B25,'Parâmetros'!$G$19:$I$118,3,FALSE)="Sim",VLOOKUP($C25,'Parâmetros'!$A$19:$E$38,5,FALSE)="Sim"),"OK","Verificar grupo/estado"),"Colaborador ou grupo não parametrizado"))</f>
        <v/>
      </c>
      <c r="N25" s="14">
        <f>IF(OR($B25="",$D25=""),"",IF(COUNTIFS($B$2:$B$201,$B25,$D$2:$D$201,$D25)&gt;1,"Duplicado",""))</f>
        <v/>
      </c>
      <c r="O25" s="19">
        <f>IF($K25="","",IF(AND('Parâmetros'!$B$9="",'Parâmetros'!$B$10=""),"Não configurado",IF(OR(AND('Parâmetros'!$B$9&lt;&gt;"",$K25&gt;'Parâmetros'!$B$9),AND('Parâmetros'!$B$10&lt;&gt;"",$K25&lt;-'Parâmetros'!$B$10)),"Fora do limite interno","OK")))</f>
        <v/>
      </c>
      <c r="P25" s="19">
        <f>IF($L25="","",IF(AND('Parâmetros'!$B$11="",'Parâmetros'!$B$12=""),"Não configurado",IF(OR(AND('Parâmetros'!$B$11&lt;&gt;"",$L25&gt;'Parâmetros'!$B$11),AND('Parâmetros'!$B$12&lt;&gt;"",$L25&lt;-'Parâmetros'!$B$12)),"Fora do limite interno","OK")))</f>
        <v/>
      </c>
      <c r="Q25" s="14">
        <f>IF($D25="","",IF(OR($M25&lt;&gt;"OK",$N25="Duplicado",$O25="Fora do limite interno",$P25="Fora do limite interno",$J25=""),"Rever","OK"))</f>
        <v/>
      </c>
      <c r="R25" s="18" t="n"/>
      <c r="S25" s="16" t="n"/>
      <c r="T25" s="17" t="n"/>
    </row>
    <row r="26">
      <c r="A26" s="14">
        <f>IF($D26="","",ROW()-1)</f>
        <v/>
      </c>
      <c r="B26" s="16" t="n"/>
      <c r="C26" s="16" t="n"/>
      <c r="D26" s="17" t="n"/>
      <c r="E26" s="18" t="n"/>
      <c r="F26" s="19">
        <f>IF($E26="","",IFERROR(VLOOKUP($E26,'Parâmetros'!$K$19:$L$28,2,FALSE),"Tipo não parametrizado"))</f>
        <v/>
      </c>
      <c r="G26" s="20" t="n"/>
      <c r="H26" s="20" t="n"/>
      <c r="I26" s="20" t="n"/>
      <c r="J26" s="15">
        <f>IF($D26="","",IFERROR(IF($F26="Trabalhadas",IF($H26="","",$H26),IF($F26="Previstas",$G26,IF($F26="Zero",0,IF($F26="Manual",IF($I26="","",$I26),"")))),""))</f>
        <v/>
      </c>
      <c r="K26" s="15">
        <f>IF(OR($D26="",$G26="",$J26=""),"",IFERROR($J26-$G26,""))</f>
        <v/>
      </c>
      <c r="L26" s="15">
        <f>IF(OR($B26="",$D26="",$K26=""),"",SUMIFS($K$2:$K$201,$B$2:$B$201,$B26,$D$2:$D$201,"&lt;="&amp;$D26))</f>
        <v/>
      </c>
      <c r="M26" s="19">
        <f>IF(OR($B26="",$C26=""),"",IFERROR(IF(AND($C26=VLOOKUP($B26,'Parâmetros'!$G$19:$I$118,2,FALSE),VLOOKUP($B26,'Parâmetros'!$G$19:$I$118,3,FALSE)="Sim",VLOOKUP($C26,'Parâmetros'!$A$19:$E$38,5,FALSE)="Sim"),"OK","Verificar grupo/estado"),"Colaborador ou grupo não parametrizado"))</f>
        <v/>
      </c>
      <c r="N26" s="14">
        <f>IF(OR($B26="",$D26=""),"",IF(COUNTIFS($B$2:$B$201,$B26,$D$2:$D$201,$D26)&gt;1,"Duplicado",""))</f>
        <v/>
      </c>
      <c r="O26" s="19">
        <f>IF($K26="","",IF(AND('Parâmetros'!$B$9="",'Parâmetros'!$B$10=""),"Não configurado",IF(OR(AND('Parâmetros'!$B$9&lt;&gt;"",$K26&gt;'Parâmetros'!$B$9),AND('Parâmetros'!$B$10&lt;&gt;"",$K26&lt;-'Parâmetros'!$B$10)),"Fora do limite interno","OK")))</f>
        <v/>
      </c>
      <c r="P26" s="19">
        <f>IF($L26="","",IF(AND('Parâmetros'!$B$11="",'Parâmetros'!$B$12=""),"Não configurado",IF(OR(AND('Parâmetros'!$B$11&lt;&gt;"",$L26&gt;'Parâmetros'!$B$11),AND('Parâmetros'!$B$12&lt;&gt;"",$L26&lt;-'Parâmetros'!$B$12)),"Fora do limite interno","OK")))</f>
        <v/>
      </c>
      <c r="Q26" s="14">
        <f>IF($D26="","",IF(OR($M26&lt;&gt;"OK",$N26="Duplicado",$O26="Fora do limite interno",$P26="Fora do limite interno",$J26=""),"Rever","OK"))</f>
        <v/>
      </c>
      <c r="R26" s="18" t="n"/>
      <c r="S26" s="16" t="n"/>
      <c r="T26" s="17" t="n"/>
    </row>
    <row r="27">
      <c r="A27" s="14">
        <f>IF($D27="","",ROW()-1)</f>
        <v/>
      </c>
      <c r="B27" s="16" t="n"/>
      <c r="C27" s="16" t="n"/>
      <c r="D27" s="17" t="n"/>
      <c r="E27" s="18" t="n"/>
      <c r="F27" s="19">
        <f>IF($E27="","",IFERROR(VLOOKUP($E27,'Parâmetros'!$K$19:$L$28,2,FALSE),"Tipo não parametrizado"))</f>
        <v/>
      </c>
      <c r="G27" s="20" t="n"/>
      <c r="H27" s="20" t="n"/>
      <c r="I27" s="20" t="n"/>
      <c r="J27" s="15">
        <f>IF($D27="","",IFERROR(IF($F27="Trabalhadas",IF($H27="","",$H27),IF($F27="Previstas",$G27,IF($F27="Zero",0,IF($F27="Manual",IF($I27="","",$I27),"")))),""))</f>
        <v/>
      </c>
      <c r="K27" s="15">
        <f>IF(OR($D27="",$G27="",$J27=""),"",IFERROR($J27-$G27,""))</f>
        <v/>
      </c>
      <c r="L27" s="15">
        <f>IF(OR($B27="",$D27="",$K27=""),"",SUMIFS($K$2:$K$201,$B$2:$B$201,$B27,$D$2:$D$201,"&lt;="&amp;$D27))</f>
        <v/>
      </c>
      <c r="M27" s="19">
        <f>IF(OR($B27="",$C27=""),"",IFERROR(IF(AND($C27=VLOOKUP($B27,'Parâmetros'!$G$19:$I$118,2,FALSE),VLOOKUP($B27,'Parâmetros'!$G$19:$I$118,3,FALSE)="Sim",VLOOKUP($C27,'Parâmetros'!$A$19:$E$38,5,FALSE)="Sim"),"OK","Verificar grupo/estado"),"Colaborador ou grupo não parametrizado"))</f>
        <v/>
      </c>
      <c r="N27" s="14">
        <f>IF(OR($B27="",$D27=""),"",IF(COUNTIFS($B$2:$B$201,$B27,$D$2:$D$201,$D27)&gt;1,"Duplicado",""))</f>
        <v/>
      </c>
      <c r="O27" s="19">
        <f>IF($K27="","",IF(AND('Parâmetros'!$B$9="",'Parâmetros'!$B$10=""),"Não configurado",IF(OR(AND('Parâmetros'!$B$9&lt;&gt;"",$K27&gt;'Parâmetros'!$B$9),AND('Parâmetros'!$B$10&lt;&gt;"",$K27&lt;-'Parâmetros'!$B$10)),"Fora do limite interno","OK")))</f>
        <v/>
      </c>
      <c r="P27" s="19">
        <f>IF($L27="","",IF(AND('Parâmetros'!$B$11="",'Parâmetros'!$B$12=""),"Não configurado",IF(OR(AND('Parâmetros'!$B$11&lt;&gt;"",$L27&gt;'Parâmetros'!$B$11),AND('Parâmetros'!$B$12&lt;&gt;"",$L27&lt;-'Parâmetros'!$B$12)),"Fora do limite interno","OK")))</f>
        <v/>
      </c>
      <c r="Q27" s="14">
        <f>IF($D27="","",IF(OR($M27&lt;&gt;"OK",$N27="Duplicado",$O27="Fora do limite interno",$P27="Fora do limite interno",$J27=""),"Rever","OK"))</f>
        <v/>
      </c>
      <c r="R27" s="18" t="n"/>
      <c r="S27" s="16" t="n"/>
      <c r="T27" s="17" t="n"/>
    </row>
    <row r="28">
      <c r="A28" s="14">
        <f>IF($D28="","",ROW()-1)</f>
        <v/>
      </c>
      <c r="B28" s="16" t="n"/>
      <c r="C28" s="16" t="n"/>
      <c r="D28" s="17" t="n"/>
      <c r="E28" s="18" t="n"/>
      <c r="F28" s="19">
        <f>IF($E28="","",IFERROR(VLOOKUP($E28,'Parâmetros'!$K$19:$L$28,2,FALSE),"Tipo não parametrizado"))</f>
        <v/>
      </c>
      <c r="G28" s="20" t="n"/>
      <c r="H28" s="20" t="n"/>
      <c r="I28" s="20" t="n"/>
      <c r="J28" s="15">
        <f>IF($D28="","",IFERROR(IF($F28="Trabalhadas",IF($H28="","",$H28),IF($F28="Previstas",$G28,IF($F28="Zero",0,IF($F28="Manual",IF($I28="","",$I28),"")))),""))</f>
        <v/>
      </c>
      <c r="K28" s="15">
        <f>IF(OR($D28="",$G28="",$J28=""),"",IFERROR($J28-$G28,""))</f>
        <v/>
      </c>
      <c r="L28" s="15">
        <f>IF(OR($B28="",$D28="",$K28=""),"",SUMIFS($K$2:$K$201,$B$2:$B$201,$B28,$D$2:$D$201,"&lt;="&amp;$D28))</f>
        <v/>
      </c>
      <c r="M28" s="19">
        <f>IF(OR($B28="",$C28=""),"",IFERROR(IF(AND($C28=VLOOKUP($B28,'Parâmetros'!$G$19:$I$118,2,FALSE),VLOOKUP($B28,'Parâmetros'!$G$19:$I$118,3,FALSE)="Sim",VLOOKUP($C28,'Parâmetros'!$A$19:$E$38,5,FALSE)="Sim"),"OK","Verificar grupo/estado"),"Colaborador ou grupo não parametrizado"))</f>
        <v/>
      </c>
      <c r="N28" s="14">
        <f>IF(OR($B28="",$D28=""),"",IF(COUNTIFS($B$2:$B$201,$B28,$D$2:$D$201,$D28)&gt;1,"Duplicado",""))</f>
        <v/>
      </c>
      <c r="O28" s="19">
        <f>IF($K28="","",IF(AND('Parâmetros'!$B$9="",'Parâmetros'!$B$10=""),"Não configurado",IF(OR(AND('Parâmetros'!$B$9&lt;&gt;"",$K28&gt;'Parâmetros'!$B$9),AND('Parâmetros'!$B$10&lt;&gt;"",$K28&lt;-'Parâmetros'!$B$10)),"Fora do limite interno","OK")))</f>
        <v/>
      </c>
      <c r="P28" s="19">
        <f>IF($L28="","",IF(AND('Parâmetros'!$B$11="",'Parâmetros'!$B$12=""),"Não configurado",IF(OR(AND('Parâmetros'!$B$11&lt;&gt;"",$L28&gt;'Parâmetros'!$B$11),AND('Parâmetros'!$B$12&lt;&gt;"",$L28&lt;-'Parâmetros'!$B$12)),"Fora do limite interno","OK")))</f>
        <v/>
      </c>
      <c r="Q28" s="14">
        <f>IF($D28="","",IF(OR($M28&lt;&gt;"OK",$N28="Duplicado",$O28="Fora do limite interno",$P28="Fora do limite interno",$J28=""),"Rever","OK"))</f>
        <v/>
      </c>
      <c r="R28" s="18" t="n"/>
      <c r="S28" s="16" t="n"/>
      <c r="T28" s="17" t="n"/>
    </row>
    <row r="29">
      <c r="A29" s="14">
        <f>IF($D29="","",ROW()-1)</f>
        <v/>
      </c>
      <c r="B29" s="16" t="n"/>
      <c r="C29" s="16" t="n"/>
      <c r="D29" s="17" t="n"/>
      <c r="E29" s="18" t="n"/>
      <c r="F29" s="19">
        <f>IF($E29="","",IFERROR(VLOOKUP($E29,'Parâmetros'!$K$19:$L$28,2,FALSE),"Tipo não parametrizado"))</f>
        <v/>
      </c>
      <c r="G29" s="20" t="n"/>
      <c r="H29" s="20" t="n"/>
      <c r="I29" s="20" t="n"/>
      <c r="J29" s="15">
        <f>IF($D29="","",IFERROR(IF($F29="Trabalhadas",IF($H29="","",$H29),IF($F29="Previstas",$G29,IF($F29="Zero",0,IF($F29="Manual",IF($I29="","",$I29),"")))),""))</f>
        <v/>
      </c>
      <c r="K29" s="15">
        <f>IF(OR($D29="",$G29="",$J29=""),"",IFERROR($J29-$G29,""))</f>
        <v/>
      </c>
      <c r="L29" s="15">
        <f>IF(OR($B29="",$D29="",$K29=""),"",SUMIFS($K$2:$K$201,$B$2:$B$201,$B29,$D$2:$D$201,"&lt;="&amp;$D29))</f>
        <v/>
      </c>
      <c r="M29" s="19">
        <f>IF(OR($B29="",$C29=""),"",IFERROR(IF(AND($C29=VLOOKUP($B29,'Parâmetros'!$G$19:$I$118,2,FALSE),VLOOKUP($B29,'Parâmetros'!$G$19:$I$118,3,FALSE)="Sim",VLOOKUP($C29,'Parâmetros'!$A$19:$E$38,5,FALSE)="Sim"),"OK","Verificar grupo/estado"),"Colaborador ou grupo não parametrizado"))</f>
        <v/>
      </c>
      <c r="N29" s="14">
        <f>IF(OR($B29="",$D29=""),"",IF(COUNTIFS($B$2:$B$201,$B29,$D$2:$D$201,$D29)&gt;1,"Duplicado",""))</f>
        <v/>
      </c>
      <c r="O29" s="19">
        <f>IF($K29="","",IF(AND('Parâmetros'!$B$9="",'Parâmetros'!$B$10=""),"Não configurado",IF(OR(AND('Parâmetros'!$B$9&lt;&gt;"",$K29&gt;'Parâmetros'!$B$9),AND('Parâmetros'!$B$10&lt;&gt;"",$K29&lt;-'Parâmetros'!$B$10)),"Fora do limite interno","OK")))</f>
        <v/>
      </c>
      <c r="P29" s="19">
        <f>IF($L29="","",IF(AND('Parâmetros'!$B$11="",'Parâmetros'!$B$12=""),"Não configurado",IF(OR(AND('Parâmetros'!$B$11&lt;&gt;"",$L29&gt;'Parâmetros'!$B$11),AND('Parâmetros'!$B$12&lt;&gt;"",$L29&lt;-'Parâmetros'!$B$12)),"Fora do limite interno","OK")))</f>
        <v/>
      </c>
      <c r="Q29" s="14">
        <f>IF($D29="","",IF(OR($M29&lt;&gt;"OK",$N29="Duplicado",$O29="Fora do limite interno",$P29="Fora do limite interno",$J29=""),"Rever","OK"))</f>
        <v/>
      </c>
      <c r="R29" s="18" t="n"/>
      <c r="S29" s="16" t="n"/>
      <c r="T29" s="17" t="n"/>
    </row>
    <row r="30">
      <c r="A30" s="14">
        <f>IF($D30="","",ROW()-1)</f>
        <v/>
      </c>
      <c r="B30" s="16" t="n"/>
      <c r="C30" s="16" t="n"/>
      <c r="D30" s="17" t="n"/>
      <c r="E30" s="18" t="n"/>
      <c r="F30" s="19">
        <f>IF($E30="","",IFERROR(VLOOKUP($E30,'Parâmetros'!$K$19:$L$28,2,FALSE),"Tipo não parametrizado"))</f>
        <v/>
      </c>
      <c r="G30" s="20" t="n"/>
      <c r="H30" s="20" t="n"/>
      <c r="I30" s="20" t="n"/>
      <c r="J30" s="15">
        <f>IF($D30="","",IFERROR(IF($F30="Trabalhadas",IF($H30="","",$H30),IF($F30="Previstas",$G30,IF($F30="Zero",0,IF($F30="Manual",IF($I30="","",$I30),"")))),""))</f>
        <v/>
      </c>
      <c r="K30" s="15">
        <f>IF(OR($D30="",$G30="",$J30=""),"",IFERROR($J30-$G30,""))</f>
        <v/>
      </c>
      <c r="L30" s="15">
        <f>IF(OR($B30="",$D30="",$K30=""),"",SUMIFS($K$2:$K$201,$B$2:$B$201,$B30,$D$2:$D$201,"&lt;="&amp;$D30))</f>
        <v/>
      </c>
      <c r="M30" s="19">
        <f>IF(OR($B30="",$C30=""),"",IFERROR(IF(AND($C30=VLOOKUP($B30,'Parâmetros'!$G$19:$I$118,2,FALSE),VLOOKUP($B30,'Parâmetros'!$G$19:$I$118,3,FALSE)="Sim",VLOOKUP($C30,'Parâmetros'!$A$19:$E$38,5,FALSE)="Sim"),"OK","Verificar grupo/estado"),"Colaborador ou grupo não parametrizado"))</f>
        <v/>
      </c>
      <c r="N30" s="14">
        <f>IF(OR($B30="",$D30=""),"",IF(COUNTIFS($B$2:$B$201,$B30,$D$2:$D$201,$D30)&gt;1,"Duplicado",""))</f>
        <v/>
      </c>
      <c r="O30" s="19">
        <f>IF($K30="","",IF(AND('Parâmetros'!$B$9="",'Parâmetros'!$B$10=""),"Não configurado",IF(OR(AND('Parâmetros'!$B$9&lt;&gt;"",$K30&gt;'Parâmetros'!$B$9),AND('Parâmetros'!$B$10&lt;&gt;"",$K30&lt;-'Parâmetros'!$B$10)),"Fora do limite interno","OK")))</f>
        <v/>
      </c>
      <c r="P30" s="19">
        <f>IF($L30="","",IF(AND('Parâmetros'!$B$11="",'Parâmetros'!$B$12=""),"Não configurado",IF(OR(AND('Parâmetros'!$B$11&lt;&gt;"",$L30&gt;'Parâmetros'!$B$11),AND('Parâmetros'!$B$12&lt;&gt;"",$L30&lt;-'Parâmetros'!$B$12)),"Fora do limite interno","OK")))</f>
        <v/>
      </c>
      <c r="Q30" s="14">
        <f>IF($D30="","",IF(OR($M30&lt;&gt;"OK",$N30="Duplicado",$O30="Fora do limite interno",$P30="Fora do limite interno",$J30=""),"Rever","OK"))</f>
        <v/>
      </c>
      <c r="R30" s="18" t="n"/>
      <c r="S30" s="16" t="n"/>
      <c r="T30" s="17" t="n"/>
    </row>
    <row r="31">
      <c r="A31" s="14">
        <f>IF($D31="","",ROW()-1)</f>
        <v/>
      </c>
      <c r="B31" s="16" t="n"/>
      <c r="C31" s="16" t="n"/>
      <c r="D31" s="17" t="n"/>
      <c r="E31" s="18" t="n"/>
      <c r="F31" s="19">
        <f>IF($E31="","",IFERROR(VLOOKUP($E31,'Parâmetros'!$K$19:$L$28,2,FALSE),"Tipo não parametrizado"))</f>
        <v/>
      </c>
      <c r="G31" s="20" t="n"/>
      <c r="H31" s="20" t="n"/>
      <c r="I31" s="20" t="n"/>
      <c r="J31" s="15">
        <f>IF($D31="","",IFERROR(IF($F31="Trabalhadas",IF($H31="","",$H31),IF($F31="Previstas",$G31,IF($F31="Zero",0,IF($F31="Manual",IF($I31="","",$I31),"")))),""))</f>
        <v/>
      </c>
      <c r="K31" s="15">
        <f>IF(OR($D31="",$G31="",$J31=""),"",IFERROR($J31-$G31,""))</f>
        <v/>
      </c>
      <c r="L31" s="15">
        <f>IF(OR($B31="",$D31="",$K31=""),"",SUMIFS($K$2:$K$201,$B$2:$B$201,$B31,$D$2:$D$201,"&lt;="&amp;$D31))</f>
        <v/>
      </c>
      <c r="M31" s="19">
        <f>IF(OR($B31="",$C31=""),"",IFERROR(IF(AND($C31=VLOOKUP($B31,'Parâmetros'!$G$19:$I$118,2,FALSE),VLOOKUP($B31,'Parâmetros'!$G$19:$I$118,3,FALSE)="Sim",VLOOKUP($C31,'Parâmetros'!$A$19:$E$38,5,FALSE)="Sim"),"OK","Verificar grupo/estado"),"Colaborador ou grupo não parametrizado"))</f>
        <v/>
      </c>
      <c r="N31" s="14">
        <f>IF(OR($B31="",$D31=""),"",IF(COUNTIFS($B$2:$B$201,$B31,$D$2:$D$201,$D31)&gt;1,"Duplicado",""))</f>
        <v/>
      </c>
      <c r="O31" s="19">
        <f>IF($K31="","",IF(AND('Parâmetros'!$B$9="",'Parâmetros'!$B$10=""),"Não configurado",IF(OR(AND('Parâmetros'!$B$9&lt;&gt;"",$K31&gt;'Parâmetros'!$B$9),AND('Parâmetros'!$B$10&lt;&gt;"",$K31&lt;-'Parâmetros'!$B$10)),"Fora do limite interno","OK")))</f>
        <v/>
      </c>
      <c r="P31" s="19">
        <f>IF($L31="","",IF(AND('Parâmetros'!$B$11="",'Parâmetros'!$B$12=""),"Não configurado",IF(OR(AND('Parâmetros'!$B$11&lt;&gt;"",$L31&gt;'Parâmetros'!$B$11),AND('Parâmetros'!$B$12&lt;&gt;"",$L31&lt;-'Parâmetros'!$B$12)),"Fora do limite interno","OK")))</f>
        <v/>
      </c>
      <c r="Q31" s="14">
        <f>IF($D31="","",IF(OR($M31&lt;&gt;"OK",$N31="Duplicado",$O31="Fora do limite interno",$P31="Fora do limite interno",$J31=""),"Rever","OK"))</f>
        <v/>
      </c>
      <c r="R31" s="18" t="n"/>
      <c r="S31" s="16" t="n"/>
      <c r="T31" s="17" t="n"/>
    </row>
    <row r="32">
      <c r="A32" s="14">
        <f>IF($D32="","",ROW()-1)</f>
        <v/>
      </c>
      <c r="B32" s="16" t="n"/>
      <c r="C32" s="16" t="n"/>
      <c r="D32" s="17" t="n"/>
      <c r="E32" s="18" t="n"/>
      <c r="F32" s="19">
        <f>IF($E32="","",IFERROR(VLOOKUP($E32,'Parâmetros'!$K$19:$L$28,2,FALSE),"Tipo não parametrizado"))</f>
        <v/>
      </c>
      <c r="G32" s="20" t="n"/>
      <c r="H32" s="20" t="n"/>
      <c r="I32" s="20" t="n"/>
      <c r="J32" s="15">
        <f>IF($D32="","",IFERROR(IF($F32="Trabalhadas",IF($H32="","",$H32),IF($F32="Previstas",$G32,IF($F32="Zero",0,IF($F32="Manual",IF($I32="","",$I32),"")))),""))</f>
        <v/>
      </c>
      <c r="K32" s="15">
        <f>IF(OR($D32="",$G32="",$J32=""),"",IFERROR($J32-$G32,""))</f>
        <v/>
      </c>
      <c r="L32" s="15">
        <f>IF(OR($B32="",$D32="",$K32=""),"",SUMIFS($K$2:$K$201,$B$2:$B$201,$B32,$D$2:$D$201,"&lt;="&amp;$D32))</f>
        <v/>
      </c>
      <c r="M32" s="19">
        <f>IF(OR($B32="",$C32=""),"",IFERROR(IF(AND($C32=VLOOKUP($B32,'Parâmetros'!$G$19:$I$118,2,FALSE),VLOOKUP($B32,'Parâmetros'!$G$19:$I$118,3,FALSE)="Sim",VLOOKUP($C32,'Parâmetros'!$A$19:$E$38,5,FALSE)="Sim"),"OK","Verificar grupo/estado"),"Colaborador ou grupo não parametrizado"))</f>
        <v/>
      </c>
      <c r="N32" s="14">
        <f>IF(OR($B32="",$D32=""),"",IF(COUNTIFS($B$2:$B$201,$B32,$D$2:$D$201,$D32)&gt;1,"Duplicado",""))</f>
        <v/>
      </c>
      <c r="O32" s="19">
        <f>IF($K32="","",IF(AND('Parâmetros'!$B$9="",'Parâmetros'!$B$10=""),"Não configurado",IF(OR(AND('Parâmetros'!$B$9&lt;&gt;"",$K32&gt;'Parâmetros'!$B$9),AND('Parâmetros'!$B$10&lt;&gt;"",$K32&lt;-'Parâmetros'!$B$10)),"Fora do limite interno","OK")))</f>
        <v/>
      </c>
      <c r="P32" s="19">
        <f>IF($L32="","",IF(AND('Parâmetros'!$B$11="",'Parâmetros'!$B$12=""),"Não configurado",IF(OR(AND('Parâmetros'!$B$11&lt;&gt;"",$L32&gt;'Parâmetros'!$B$11),AND('Parâmetros'!$B$12&lt;&gt;"",$L32&lt;-'Parâmetros'!$B$12)),"Fora do limite interno","OK")))</f>
        <v/>
      </c>
      <c r="Q32" s="14">
        <f>IF($D32="","",IF(OR($M32&lt;&gt;"OK",$N32="Duplicado",$O32="Fora do limite interno",$P32="Fora do limite interno",$J32=""),"Rever","OK"))</f>
        <v/>
      </c>
      <c r="R32" s="18" t="n"/>
      <c r="S32" s="16" t="n"/>
      <c r="T32" s="17" t="n"/>
    </row>
    <row r="33">
      <c r="A33" s="14">
        <f>IF($D33="","",ROW()-1)</f>
        <v/>
      </c>
      <c r="B33" s="16" t="n"/>
      <c r="C33" s="16" t="n"/>
      <c r="D33" s="17" t="n"/>
      <c r="E33" s="18" t="n"/>
      <c r="F33" s="19">
        <f>IF($E33="","",IFERROR(VLOOKUP($E33,'Parâmetros'!$K$19:$L$28,2,FALSE),"Tipo não parametrizado"))</f>
        <v/>
      </c>
      <c r="G33" s="20" t="n"/>
      <c r="H33" s="20" t="n"/>
      <c r="I33" s="20" t="n"/>
      <c r="J33" s="15">
        <f>IF($D33="","",IFERROR(IF($F33="Trabalhadas",IF($H33="","",$H33),IF($F33="Previstas",$G33,IF($F33="Zero",0,IF($F33="Manual",IF($I33="","",$I33),"")))),""))</f>
        <v/>
      </c>
      <c r="K33" s="15">
        <f>IF(OR($D33="",$G33="",$J33=""),"",IFERROR($J33-$G33,""))</f>
        <v/>
      </c>
      <c r="L33" s="15">
        <f>IF(OR($B33="",$D33="",$K33=""),"",SUMIFS($K$2:$K$201,$B$2:$B$201,$B33,$D$2:$D$201,"&lt;="&amp;$D33))</f>
        <v/>
      </c>
      <c r="M33" s="19">
        <f>IF(OR($B33="",$C33=""),"",IFERROR(IF(AND($C33=VLOOKUP($B33,'Parâmetros'!$G$19:$I$118,2,FALSE),VLOOKUP($B33,'Parâmetros'!$G$19:$I$118,3,FALSE)="Sim",VLOOKUP($C33,'Parâmetros'!$A$19:$E$38,5,FALSE)="Sim"),"OK","Verificar grupo/estado"),"Colaborador ou grupo não parametrizado"))</f>
        <v/>
      </c>
      <c r="N33" s="14">
        <f>IF(OR($B33="",$D33=""),"",IF(COUNTIFS($B$2:$B$201,$B33,$D$2:$D$201,$D33)&gt;1,"Duplicado",""))</f>
        <v/>
      </c>
      <c r="O33" s="19">
        <f>IF($K33="","",IF(AND('Parâmetros'!$B$9="",'Parâmetros'!$B$10=""),"Não configurado",IF(OR(AND('Parâmetros'!$B$9&lt;&gt;"",$K33&gt;'Parâmetros'!$B$9),AND('Parâmetros'!$B$10&lt;&gt;"",$K33&lt;-'Parâmetros'!$B$10)),"Fora do limite interno","OK")))</f>
        <v/>
      </c>
      <c r="P33" s="19">
        <f>IF($L33="","",IF(AND('Parâmetros'!$B$11="",'Parâmetros'!$B$12=""),"Não configurado",IF(OR(AND('Parâmetros'!$B$11&lt;&gt;"",$L33&gt;'Parâmetros'!$B$11),AND('Parâmetros'!$B$12&lt;&gt;"",$L33&lt;-'Parâmetros'!$B$12)),"Fora do limite interno","OK")))</f>
        <v/>
      </c>
      <c r="Q33" s="14">
        <f>IF($D33="","",IF(OR($M33&lt;&gt;"OK",$N33="Duplicado",$O33="Fora do limite interno",$P33="Fora do limite interno",$J33=""),"Rever","OK"))</f>
        <v/>
      </c>
      <c r="R33" s="18" t="n"/>
      <c r="S33" s="16" t="n"/>
      <c r="T33" s="17" t="n"/>
    </row>
    <row r="34">
      <c r="A34" s="14">
        <f>IF($D34="","",ROW()-1)</f>
        <v/>
      </c>
      <c r="B34" s="16" t="n"/>
      <c r="C34" s="16" t="n"/>
      <c r="D34" s="17" t="n"/>
      <c r="E34" s="18" t="n"/>
      <c r="F34" s="19">
        <f>IF($E34="","",IFERROR(VLOOKUP($E34,'Parâmetros'!$K$19:$L$28,2,FALSE),"Tipo não parametrizado"))</f>
        <v/>
      </c>
      <c r="G34" s="20" t="n"/>
      <c r="H34" s="20" t="n"/>
      <c r="I34" s="20" t="n"/>
      <c r="J34" s="15">
        <f>IF($D34="","",IFERROR(IF($F34="Trabalhadas",IF($H34="","",$H34),IF($F34="Previstas",$G34,IF($F34="Zero",0,IF($F34="Manual",IF($I34="","",$I34),"")))),""))</f>
        <v/>
      </c>
      <c r="K34" s="15">
        <f>IF(OR($D34="",$G34="",$J34=""),"",IFERROR($J34-$G34,""))</f>
        <v/>
      </c>
      <c r="L34" s="15">
        <f>IF(OR($B34="",$D34="",$K34=""),"",SUMIFS($K$2:$K$201,$B$2:$B$201,$B34,$D$2:$D$201,"&lt;="&amp;$D34))</f>
        <v/>
      </c>
      <c r="M34" s="19">
        <f>IF(OR($B34="",$C34=""),"",IFERROR(IF(AND($C34=VLOOKUP($B34,'Parâmetros'!$G$19:$I$118,2,FALSE),VLOOKUP($B34,'Parâmetros'!$G$19:$I$118,3,FALSE)="Sim",VLOOKUP($C34,'Parâmetros'!$A$19:$E$38,5,FALSE)="Sim"),"OK","Verificar grupo/estado"),"Colaborador ou grupo não parametrizado"))</f>
        <v/>
      </c>
      <c r="N34" s="14">
        <f>IF(OR($B34="",$D34=""),"",IF(COUNTIFS($B$2:$B$201,$B34,$D$2:$D$201,$D34)&gt;1,"Duplicado",""))</f>
        <v/>
      </c>
      <c r="O34" s="19">
        <f>IF($K34="","",IF(AND('Parâmetros'!$B$9="",'Parâmetros'!$B$10=""),"Não configurado",IF(OR(AND('Parâmetros'!$B$9&lt;&gt;"",$K34&gt;'Parâmetros'!$B$9),AND('Parâmetros'!$B$10&lt;&gt;"",$K34&lt;-'Parâmetros'!$B$10)),"Fora do limite interno","OK")))</f>
        <v/>
      </c>
      <c r="P34" s="19">
        <f>IF($L34="","",IF(AND('Parâmetros'!$B$11="",'Parâmetros'!$B$12=""),"Não configurado",IF(OR(AND('Parâmetros'!$B$11&lt;&gt;"",$L34&gt;'Parâmetros'!$B$11),AND('Parâmetros'!$B$12&lt;&gt;"",$L34&lt;-'Parâmetros'!$B$12)),"Fora do limite interno","OK")))</f>
        <v/>
      </c>
      <c r="Q34" s="14">
        <f>IF($D34="","",IF(OR($M34&lt;&gt;"OK",$N34="Duplicado",$O34="Fora do limite interno",$P34="Fora do limite interno",$J34=""),"Rever","OK"))</f>
        <v/>
      </c>
      <c r="R34" s="18" t="n"/>
      <c r="S34" s="16" t="n"/>
      <c r="T34" s="17" t="n"/>
    </row>
    <row r="35">
      <c r="A35" s="14">
        <f>IF($D35="","",ROW()-1)</f>
        <v/>
      </c>
      <c r="B35" s="16" t="n"/>
      <c r="C35" s="16" t="n"/>
      <c r="D35" s="17" t="n"/>
      <c r="E35" s="18" t="n"/>
      <c r="F35" s="19">
        <f>IF($E35="","",IFERROR(VLOOKUP($E35,'Parâmetros'!$K$19:$L$28,2,FALSE),"Tipo não parametrizado"))</f>
        <v/>
      </c>
      <c r="G35" s="20" t="n"/>
      <c r="H35" s="20" t="n"/>
      <c r="I35" s="20" t="n"/>
      <c r="J35" s="15">
        <f>IF($D35="","",IFERROR(IF($F35="Trabalhadas",IF($H35="","",$H35),IF($F35="Previstas",$G35,IF($F35="Zero",0,IF($F35="Manual",IF($I35="","",$I35),"")))),""))</f>
        <v/>
      </c>
      <c r="K35" s="15">
        <f>IF(OR($D35="",$G35="",$J35=""),"",IFERROR($J35-$G35,""))</f>
        <v/>
      </c>
      <c r="L35" s="15">
        <f>IF(OR($B35="",$D35="",$K35=""),"",SUMIFS($K$2:$K$201,$B$2:$B$201,$B35,$D$2:$D$201,"&lt;="&amp;$D35))</f>
        <v/>
      </c>
      <c r="M35" s="19">
        <f>IF(OR($B35="",$C35=""),"",IFERROR(IF(AND($C35=VLOOKUP($B35,'Parâmetros'!$G$19:$I$118,2,FALSE),VLOOKUP($B35,'Parâmetros'!$G$19:$I$118,3,FALSE)="Sim",VLOOKUP($C35,'Parâmetros'!$A$19:$E$38,5,FALSE)="Sim"),"OK","Verificar grupo/estado"),"Colaborador ou grupo não parametrizado"))</f>
        <v/>
      </c>
      <c r="N35" s="14">
        <f>IF(OR($B35="",$D35=""),"",IF(COUNTIFS($B$2:$B$201,$B35,$D$2:$D$201,$D35)&gt;1,"Duplicado",""))</f>
        <v/>
      </c>
      <c r="O35" s="19">
        <f>IF($K35="","",IF(AND('Parâmetros'!$B$9="",'Parâmetros'!$B$10=""),"Não configurado",IF(OR(AND('Parâmetros'!$B$9&lt;&gt;"",$K35&gt;'Parâmetros'!$B$9),AND('Parâmetros'!$B$10&lt;&gt;"",$K35&lt;-'Parâmetros'!$B$10)),"Fora do limite interno","OK")))</f>
        <v/>
      </c>
      <c r="P35" s="19">
        <f>IF($L35="","",IF(AND('Parâmetros'!$B$11="",'Parâmetros'!$B$12=""),"Não configurado",IF(OR(AND('Parâmetros'!$B$11&lt;&gt;"",$L35&gt;'Parâmetros'!$B$11),AND('Parâmetros'!$B$12&lt;&gt;"",$L35&lt;-'Parâmetros'!$B$12)),"Fora do limite interno","OK")))</f>
        <v/>
      </c>
      <c r="Q35" s="14">
        <f>IF($D35="","",IF(OR($M35&lt;&gt;"OK",$N35="Duplicado",$O35="Fora do limite interno",$P35="Fora do limite interno",$J35=""),"Rever","OK"))</f>
        <v/>
      </c>
      <c r="R35" s="18" t="n"/>
      <c r="S35" s="16" t="n"/>
      <c r="T35" s="17" t="n"/>
    </row>
    <row r="36">
      <c r="A36" s="14">
        <f>IF($D36="","",ROW()-1)</f>
        <v/>
      </c>
      <c r="B36" s="16" t="n"/>
      <c r="C36" s="16" t="n"/>
      <c r="D36" s="17" t="n"/>
      <c r="E36" s="18" t="n"/>
      <c r="F36" s="19">
        <f>IF($E36="","",IFERROR(VLOOKUP($E36,'Parâmetros'!$K$19:$L$28,2,FALSE),"Tipo não parametrizado"))</f>
        <v/>
      </c>
      <c r="G36" s="20" t="n"/>
      <c r="H36" s="20" t="n"/>
      <c r="I36" s="20" t="n"/>
      <c r="J36" s="15">
        <f>IF($D36="","",IFERROR(IF($F36="Trabalhadas",IF($H36="","",$H36),IF($F36="Previstas",$G36,IF($F36="Zero",0,IF($F36="Manual",IF($I36="","",$I36),"")))),""))</f>
        <v/>
      </c>
      <c r="K36" s="15">
        <f>IF(OR($D36="",$G36="",$J36=""),"",IFERROR($J36-$G36,""))</f>
        <v/>
      </c>
      <c r="L36" s="15">
        <f>IF(OR($B36="",$D36="",$K36=""),"",SUMIFS($K$2:$K$201,$B$2:$B$201,$B36,$D$2:$D$201,"&lt;="&amp;$D36))</f>
        <v/>
      </c>
      <c r="M36" s="19">
        <f>IF(OR($B36="",$C36=""),"",IFERROR(IF(AND($C36=VLOOKUP($B36,'Parâmetros'!$G$19:$I$118,2,FALSE),VLOOKUP($B36,'Parâmetros'!$G$19:$I$118,3,FALSE)="Sim",VLOOKUP($C36,'Parâmetros'!$A$19:$E$38,5,FALSE)="Sim"),"OK","Verificar grupo/estado"),"Colaborador ou grupo não parametrizado"))</f>
        <v/>
      </c>
      <c r="N36" s="14">
        <f>IF(OR($B36="",$D36=""),"",IF(COUNTIFS($B$2:$B$201,$B36,$D$2:$D$201,$D36)&gt;1,"Duplicado",""))</f>
        <v/>
      </c>
      <c r="O36" s="19">
        <f>IF($K36="","",IF(AND('Parâmetros'!$B$9="",'Parâmetros'!$B$10=""),"Não configurado",IF(OR(AND('Parâmetros'!$B$9&lt;&gt;"",$K36&gt;'Parâmetros'!$B$9),AND('Parâmetros'!$B$10&lt;&gt;"",$K36&lt;-'Parâmetros'!$B$10)),"Fora do limite interno","OK")))</f>
        <v/>
      </c>
      <c r="P36" s="19">
        <f>IF($L36="","",IF(AND('Parâmetros'!$B$11="",'Parâmetros'!$B$12=""),"Não configurado",IF(OR(AND('Parâmetros'!$B$11&lt;&gt;"",$L36&gt;'Parâmetros'!$B$11),AND('Parâmetros'!$B$12&lt;&gt;"",$L36&lt;-'Parâmetros'!$B$12)),"Fora do limite interno","OK")))</f>
        <v/>
      </c>
      <c r="Q36" s="14">
        <f>IF($D36="","",IF(OR($M36&lt;&gt;"OK",$N36="Duplicado",$O36="Fora do limite interno",$P36="Fora do limite interno",$J36=""),"Rever","OK"))</f>
        <v/>
      </c>
      <c r="R36" s="18" t="n"/>
      <c r="S36" s="16" t="n"/>
      <c r="T36" s="17" t="n"/>
    </row>
    <row r="37">
      <c r="A37" s="14">
        <f>IF($D37="","",ROW()-1)</f>
        <v/>
      </c>
      <c r="B37" s="16" t="n"/>
      <c r="C37" s="16" t="n"/>
      <c r="D37" s="17" t="n"/>
      <c r="E37" s="18" t="n"/>
      <c r="F37" s="19">
        <f>IF($E37="","",IFERROR(VLOOKUP($E37,'Parâmetros'!$K$19:$L$28,2,FALSE),"Tipo não parametrizado"))</f>
        <v/>
      </c>
      <c r="G37" s="20" t="n"/>
      <c r="H37" s="20" t="n"/>
      <c r="I37" s="20" t="n"/>
      <c r="J37" s="15">
        <f>IF($D37="","",IFERROR(IF($F37="Trabalhadas",IF($H37="","",$H37),IF($F37="Previstas",$G37,IF($F37="Zero",0,IF($F37="Manual",IF($I37="","",$I37),"")))),""))</f>
        <v/>
      </c>
      <c r="K37" s="15">
        <f>IF(OR($D37="",$G37="",$J37=""),"",IFERROR($J37-$G37,""))</f>
        <v/>
      </c>
      <c r="L37" s="15">
        <f>IF(OR($B37="",$D37="",$K37=""),"",SUMIFS($K$2:$K$201,$B$2:$B$201,$B37,$D$2:$D$201,"&lt;="&amp;$D37))</f>
        <v/>
      </c>
      <c r="M37" s="19">
        <f>IF(OR($B37="",$C37=""),"",IFERROR(IF(AND($C37=VLOOKUP($B37,'Parâmetros'!$G$19:$I$118,2,FALSE),VLOOKUP($B37,'Parâmetros'!$G$19:$I$118,3,FALSE)="Sim",VLOOKUP($C37,'Parâmetros'!$A$19:$E$38,5,FALSE)="Sim"),"OK","Verificar grupo/estado"),"Colaborador ou grupo não parametrizado"))</f>
        <v/>
      </c>
      <c r="N37" s="14">
        <f>IF(OR($B37="",$D37=""),"",IF(COUNTIFS($B$2:$B$201,$B37,$D$2:$D$201,$D37)&gt;1,"Duplicado",""))</f>
        <v/>
      </c>
      <c r="O37" s="19">
        <f>IF($K37="","",IF(AND('Parâmetros'!$B$9="",'Parâmetros'!$B$10=""),"Não configurado",IF(OR(AND('Parâmetros'!$B$9&lt;&gt;"",$K37&gt;'Parâmetros'!$B$9),AND('Parâmetros'!$B$10&lt;&gt;"",$K37&lt;-'Parâmetros'!$B$10)),"Fora do limite interno","OK")))</f>
        <v/>
      </c>
      <c r="P37" s="19">
        <f>IF($L37="","",IF(AND('Parâmetros'!$B$11="",'Parâmetros'!$B$12=""),"Não configurado",IF(OR(AND('Parâmetros'!$B$11&lt;&gt;"",$L37&gt;'Parâmetros'!$B$11),AND('Parâmetros'!$B$12&lt;&gt;"",$L37&lt;-'Parâmetros'!$B$12)),"Fora do limite interno","OK")))</f>
        <v/>
      </c>
      <c r="Q37" s="14">
        <f>IF($D37="","",IF(OR($M37&lt;&gt;"OK",$N37="Duplicado",$O37="Fora do limite interno",$P37="Fora do limite interno",$J37=""),"Rever","OK"))</f>
        <v/>
      </c>
      <c r="R37" s="18" t="n"/>
      <c r="S37" s="16" t="n"/>
      <c r="T37" s="17" t="n"/>
    </row>
    <row r="38">
      <c r="A38" s="14">
        <f>IF($D38="","",ROW()-1)</f>
        <v/>
      </c>
      <c r="B38" s="16" t="n"/>
      <c r="C38" s="16" t="n"/>
      <c r="D38" s="17" t="n"/>
      <c r="E38" s="18" t="n"/>
      <c r="F38" s="19">
        <f>IF($E38="","",IFERROR(VLOOKUP($E38,'Parâmetros'!$K$19:$L$28,2,FALSE),"Tipo não parametrizado"))</f>
        <v/>
      </c>
      <c r="G38" s="20" t="n"/>
      <c r="H38" s="20" t="n"/>
      <c r="I38" s="20" t="n"/>
      <c r="J38" s="15">
        <f>IF($D38="","",IFERROR(IF($F38="Trabalhadas",IF($H38="","",$H38),IF($F38="Previstas",$G38,IF($F38="Zero",0,IF($F38="Manual",IF($I38="","",$I38),"")))),""))</f>
        <v/>
      </c>
      <c r="K38" s="15">
        <f>IF(OR($D38="",$G38="",$J38=""),"",IFERROR($J38-$G38,""))</f>
        <v/>
      </c>
      <c r="L38" s="15">
        <f>IF(OR($B38="",$D38="",$K38=""),"",SUMIFS($K$2:$K$201,$B$2:$B$201,$B38,$D$2:$D$201,"&lt;="&amp;$D38))</f>
        <v/>
      </c>
      <c r="M38" s="19">
        <f>IF(OR($B38="",$C38=""),"",IFERROR(IF(AND($C38=VLOOKUP($B38,'Parâmetros'!$G$19:$I$118,2,FALSE),VLOOKUP($B38,'Parâmetros'!$G$19:$I$118,3,FALSE)="Sim",VLOOKUP($C38,'Parâmetros'!$A$19:$E$38,5,FALSE)="Sim"),"OK","Verificar grupo/estado"),"Colaborador ou grupo não parametrizado"))</f>
        <v/>
      </c>
      <c r="N38" s="14">
        <f>IF(OR($B38="",$D38=""),"",IF(COUNTIFS($B$2:$B$201,$B38,$D$2:$D$201,$D38)&gt;1,"Duplicado",""))</f>
        <v/>
      </c>
      <c r="O38" s="19">
        <f>IF($K38="","",IF(AND('Parâmetros'!$B$9="",'Parâmetros'!$B$10=""),"Não configurado",IF(OR(AND('Parâmetros'!$B$9&lt;&gt;"",$K38&gt;'Parâmetros'!$B$9),AND('Parâmetros'!$B$10&lt;&gt;"",$K38&lt;-'Parâmetros'!$B$10)),"Fora do limite interno","OK")))</f>
        <v/>
      </c>
      <c r="P38" s="19">
        <f>IF($L38="","",IF(AND('Parâmetros'!$B$11="",'Parâmetros'!$B$12=""),"Não configurado",IF(OR(AND('Parâmetros'!$B$11&lt;&gt;"",$L38&gt;'Parâmetros'!$B$11),AND('Parâmetros'!$B$12&lt;&gt;"",$L38&lt;-'Parâmetros'!$B$12)),"Fora do limite interno","OK")))</f>
        <v/>
      </c>
      <c r="Q38" s="14">
        <f>IF($D38="","",IF(OR($M38&lt;&gt;"OK",$N38="Duplicado",$O38="Fora do limite interno",$P38="Fora do limite interno",$J38=""),"Rever","OK"))</f>
        <v/>
      </c>
      <c r="R38" s="18" t="n"/>
      <c r="S38" s="16" t="n"/>
      <c r="T38" s="17" t="n"/>
    </row>
    <row r="39">
      <c r="A39" s="14">
        <f>IF($D39="","",ROW()-1)</f>
        <v/>
      </c>
      <c r="B39" s="16" t="n"/>
      <c r="C39" s="16" t="n"/>
      <c r="D39" s="17" t="n"/>
      <c r="E39" s="18" t="n"/>
      <c r="F39" s="19">
        <f>IF($E39="","",IFERROR(VLOOKUP($E39,'Parâmetros'!$K$19:$L$28,2,FALSE),"Tipo não parametrizado"))</f>
        <v/>
      </c>
      <c r="G39" s="20" t="n"/>
      <c r="H39" s="20" t="n"/>
      <c r="I39" s="20" t="n"/>
      <c r="J39" s="15">
        <f>IF($D39="","",IFERROR(IF($F39="Trabalhadas",IF($H39="","",$H39),IF($F39="Previstas",$G39,IF($F39="Zero",0,IF($F39="Manual",IF($I39="","",$I39),"")))),""))</f>
        <v/>
      </c>
      <c r="K39" s="15">
        <f>IF(OR($D39="",$G39="",$J39=""),"",IFERROR($J39-$G39,""))</f>
        <v/>
      </c>
      <c r="L39" s="15">
        <f>IF(OR($B39="",$D39="",$K39=""),"",SUMIFS($K$2:$K$201,$B$2:$B$201,$B39,$D$2:$D$201,"&lt;="&amp;$D39))</f>
        <v/>
      </c>
      <c r="M39" s="19">
        <f>IF(OR($B39="",$C39=""),"",IFERROR(IF(AND($C39=VLOOKUP($B39,'Parâmetros'!$G$19:$I$118,2,FALSE),VLOOKUP($B39,'Parâmetros'!$G$19:$I$118,3,FALSE)="Sim",VLOOKUP($C39,'Parâmetros'!$A$19:$E$38,5,FALSE)="Sim"),"OK","Verificar grupo/estado"),"Colaborador ou grupo não parametrizado"))</f>
        <v/>
      </c>
      <c r="N39" s="14">
        <f>IF(OR($B39="",$D39=""),"",IF(COUNTIFS($B$2:$B$201,$B39,$D$2:$D$201,$D39)&gt;1,"Duplicado",""))</f>
        <v/>
      </c>
      <c r="O39" s="19">
        <f>IF($K39="","",IF(AND('Parâmetros'!$B$9="",'Parâmetros'!$B$10=""),"Não configurado",IF(OR(AND('Parâmetros'!$B$9&lt;&gt;"",$K39&gt;'Parâmetros'!$B$9),AND('Parâmetros'!$B$10&lt;&gt;"",$K39&lt;-'Parâmetros'!$B$10)),"Fora do limite interno","OK")))</f>
        <v/>
      </c>
      <c r="P39" s="19">
        <f>IF($L39="","",IF(AND('Parâmetros'!$B$11="",'Parâmetros'!$B$12=""),"Não configurado",IF(OR(AND('Parâmetros'!$B$11&lt;&gt;"",$L39&gt;'Parâmetros'!$B$11),AND('Parâmetros'!$B$12&lt;&gt;"",$L39&lt;-'Parâmetros'!$B$12)),"Fora do limite interno","OK")))</f>
        <v/>
      </c>
      <c r="Q39" s="14">
        <f>IF($D39="","",IF(OR($M39&lt;&gt;"OK",$N39="Duplicado",$O39="Fora do limite interno",$P39="Fora do limite interno",$J39=""),"Rever","OK"))</f>
        <v/>
      </c>
      <c r="R39" s="18" t="n"/>
      <c r="S39" s="16" t="n"/>
      <c r="T39" s="17" t="n"/>
    </row>
    <row r="40">
      <c r="A40" s="14">
        <f>IF($D40="","",ROW()-1)</f>
        <v/>
      </c>
      <c r="B40" s="16" t="n"/>
      <c r="C40" s="16" t="n"/>
      <c r="D40" s="17" t="n"/>
      <c r="E40" s="18" t="n"/>
      <c r="F40" s="19">
        <f>IF($E40="","",IFERROR(VLOOKUP($E40,'Parâmetros'!$K$19:$L$28,2,FALSE),"Tipo não parametrizado"))</f>
        <v/>
      </c>
      <c r="G40" s="20" t="n"/>
      <c r="H40" s="20" t="n"/>
      <c r="I40" s="20" t="n"/>
      <c r="J40" s="15">
        <f>IF($D40="","",IFERROR(IF($F40="Trabalhadas",IF($H40="","",$H40),IF($F40="Previstas",$G40,IF($F40="Zero",0,IF($F40="Manual",IF($I40="","",$I40),"")))),""))</f>
        <v/>
      </c>
      <c r="K40" s="15">
        <f>IF(OR($D40="",$G40="",$J40=""),"",IFERROR($J40-$G40,""))</f>
        <v/>
      </c>
      <c r="L40" s="15">
        <f>IF(OR($B40="",$D40="",$K40=""),"",SUMIFS($K$2:$K$201,$B$2:$B$201,$B40,$D$2:$D$201,"&lt;="&amp;$D40))</f>
        <v/>
      </c>
      <c r="M40" s="19">
        <f>IF(OR($B40="",$C40=""),"",IFERROR(IF(AND($C40=VLOOKUP($B40,'Parâmetros'!$G$19:$I$118,2,FALSE),VLOOKUP($B40,'Parâmetros'!$G$19:$I$118,3,FALSE)="Sim",VLOOKUP($C40,'Parâmetros'!$A$19:$E$38,5,FALSE)="Sim"),"OK","Verificar grupo/estado"),"Colaborador ou grupo não parametrizado"))</f>
        <v/>
      </c>
      <c r="N40" s="14">
        <f>IF(OR($B40="",$D40=""),"",IF(COUNTIFS($B$2:$B$201,$B40,$D$2:$D$201,$D40)&gt;1,"Duplicado",""))</f>
        <v/>
      </c>
      <c r="O40" s="19">
        <f>IF($K40="","",IF(AND('Parâmetros'!$B$9="",'Parâmetros'!$B$10=""),"Não configurado",IF(OR(AND('Parâmetros'!$B$9&lt;&gt;"",$K40&gt;'Parâmetros'!$B$9),AND('Parâmetros'!$B$10&lt;&gt;"",$K40&lt;-'Parâmetros'!$B$10)),"Fora do limite interno","OK")))</f>
        <v/>
      </c>
      <c r="P40" s="19">
        <f>IF($L40="","",IF(AND('Parâmetros'!$B$11="",'Parâmetros'!$B$12=""),"Não configurado",IF(OR(AND('Parâmetros'!$B$11&lt;&gt;"",$L40&gt;'Parâmetros'!$B$11),AND('Parâmetros'!$B$12&lt;&gt;"",$L40&lt;-'Parâmetros'!$B$12)),"Fora do limite interno","OK")))</f>
        <v/>
      </c>
      <c r="Q40" s="14">
        <f>IF($D40="","",IF(OR($M40&lt;&gt;"OK",$N40="Duplicado",$O40="Fora do limite interno",$P40="Fora do limite interno",$J40=""),"Rever","OK"))</f>
        <v/>
      </c>
      <c r="R40" s="18" t="n"/>
      <c r="S40" s="16" t="n"/>
      <c r="T40" s="17" t="n"/>
    </row>
    <row r="41">
      <c r="A41" s="14">
        <f>IF($D41="","",ROW()-1)</f>
        <v/>
      </c>
      <c r="B41" s="16" t="n"/>
      <c r="C41" s="16" t="n"/>
      <c r="D41" s="17" t="n"/>
      <c r="E41" s="18" t="n"/>
      <c r="F41" s="19">
        <f>IF($E41="","",IFERROR(VLOOKUP($E41,'Parâmetros'!$K$19:$L$28,2,FALSE),"Tipo não parametrizado"))</f>
        <v/>
      </c>
      <c r="G41" s="20" t="n"/>
      <c r="H41" s="20" t="n"/>
      <c r="I41" s="20" t="n"/>
      <c r="J41" s="15">
        <f>IF($D41="","",IFERROR(IF($F41="Trabalhadas",IF($H41="","",$H41),IF($F41="Previstas",$G41,IF($F41="Zero",0,IF($F41="Manual",IF($I41="","",$I41),"")))),""))</f>
        <v/>
      </c>
      <c r="K41" s="15">
        <f>IF(OR($D41="",$G41="",$J41=""),"",IFERROR($J41-$G41,""))</f>
        <v/>
      </c>
      <c r="L41" s="15">
        <f>IF(OR($B41="",$D41="",$K41=""),"",SUMIFS($K$2:$K$201,$B$2:$B$201,$B41,$D$2:$D$201,"&lt;="&amp;$D41))</f>
        <v/>
      </c>
      <c r="M41" s="19">
        <f>IF(OR($B41="",$C41=""),"",IFERROR(IF(AND($C41=VLOOKUP($B41,'Parâmetros'!$G$19:$I$118,2,FALSE),VLOOKUP($B41,'Parâmetros'!$G$19:$I$118,3,FALSE)="Sim",VLOOKUP($C41,'Parâmetros'!$A$19:$E$38,5,FALSE)="Sim"),"OK","Verificar grupo/estado"),"Colaborador ou grupo não parametrizado"))</f>
        <v/>
      </c>
      <c r="N41" s="14">
        <f>IF(OR($B41="",$D41=""),"",IF(COUNTIFS($B$2:$B$201,$B41,$D$2:$D$201,$D41)&gt;1,"Duplicado",""))</f>
        <v/>
      </c>
      <c r="O41" s="19">
        <f>IF($K41="","",IF(AND('Parâmetros'!$B$9="",'Parâmetros'!$B$10=""),"Não configurado",IF(OR(AND('Parâmetros'!$B$9&lt;&gt;"",$K41&gt;'Parâmetros'!$B$9),AND('Parâmetros'!$B$10&lt;&gt;"",$K41&lt;-'Parâmetros'!$B$10)),"Fora do limite interno","OK")))</f>
        <v/>
      </c>
      <c r="P41" s="19">
        <f>IF($L41="","",IF(AND('Parâmetros'!$B$11="",'Parâmetros'!$B$12=""),"Não configurado",IF(OR(AND('Parâmetros'!$B$11&lt;&gt;"",$L41&gt;'Parâmetros'!$B$11),AND('Parâmetros'!$B$12&lt;&gt;"",$L41&lt;-'Parâmetros'!$B$12)),"Fora do limite interno","OK")))</f>
        <v/>
      </c>
      <c r="Q41" s="14">
        <f>IF($D41="","",IF(OR($M41&lt;&gt;"OK",$N41="Duplicado",$O41="Fora do limite interno",$P41="Fora do limite interno",$J41=""),"Rever","OK"))</f>
        <v/>
      </c>
      <c r="R41" s="18" t="n"/>
      <c r="S41" s="16" t="n"/>
      <c r="T41" s="17" t="n"/>
    </row>
    <row r="42">
      <c r="A42" s="14">
        <f>IF($D42="","",ROW()-1)</f>
        <v/>
      </c>
      <c r="B42" s="16" t="n"/>
      <c r="C42" s="16" t="n"/>
      <c r="D42" s="17" t="n"/>
      <c r="E42" s="18" t="n"/>
      <c r="F42" s="19">
        <f>IF($E42="","",IFERROR(VLOOKUP($E42,'Parâmetros'!$K$19:$L$28,2,FALSE),"Tipo não parametrizado"))</f>
        <v/>
      </c>
      <c r="G42" s="20" t="n"/>
      <c r="H42" s="20" t="n"/>
      <c r="I42" s="20" t="n"/>
      <c r="J42" s="15">
        <f>IF($D42="","",IFERROR(IF($F42="Trabalhadas",IF($H42="","",$H42),IF($F42="Previstas",$G42,IF($F42="Zero",0,IF($F42="Manual",IF($I42="","",$I42),"")))),""))</f>
        <v/>
      </c>
      <c r="K42" s="15">
        <f>IF(OR($D42="",$G42="",$J42=""),"",IFERROR($J42-$G42,""))</f>
        <v/>
      </c>
      <c r="L42" s="15">
        <f>IF(OR($B42="",$D42="",$K42=""),"",SUMIFS($K$2:$K$201,$B$2:$B$201,$B42,$D$2:$D$201,"&lt;="&amp;$D42))</f>
        <v/>
      </c>
      <c r="M42" s="19">
        <f>IF(OR($B42="",$C42=""),"",IFERROR(IF(AND($C42=VLOOKUP($B42,'Parâmetros'!$G$19:$I$118,2,FALSE),VLOOKUP($B42,'Parâmetros'!$G$19:$I$118,3,FALSE)="Sim",VLOOKUP($C42,'Parâmetros'!$A$19:$E$38,5,FALSE)="Sim"),"OK","Verificar grupo/estado"),"Colaborador ou grupo não parametrizado"))</f>
        <v/>
      </c>
      <c r="N42" s="14">
        <f>IF(OR($B42="",$D42=""),"",IF(COUNTIFS($B$2:$B$201,$B42,$D$2:$D$201,$D42)&gt;1,"Duplicado",""))</f>
        <v/>
      </c>
      <c r="O42" s="19">
        <f>IF($K42="","",IF(AND('Parâmetros'!$B$9="",'Parâmetros'!$B$10=""),"Não configurado",IF(OR(AND('Parâmetros'!$B$9&lt;&gt;"",$K42&gt;'Parâmetros'!$B$9),AND('Parâmetros'!$B$10&lt;&gt;"",$K42&lt;-'Parâmetros'!$B$10)),"Fora do limite interno","OK")))</f>
        <v/>
      </c>
      <c r="P42" s="19">
        <f>IF($L42="","",IF(AND('Parâmetros'!$B$11="",'Parâmetros'!$B$12=""),"Não configurado",IF(OR(AND('Parâmetros'!$B$11&lt;&gt;"",$L42&gt;'Parâmetros'!$B$11),AND('Parâmetros'!$B$12&lt;&gt;"",$L42&lt;-'Parâmetros'!$B$12)),"Fora do limite interno","OK")))</f>
        <v/>
      </c>
      <c r="Q42" s="14">
        <f>IF($D42="","",IF(OR($M42&lt;&gt;"OK",$N42="Duplicado",$O42="Fora do limite interno",$P42="Fora do limite interno",$J42=""),"Rever","OK"))</f>
        <v/>
      </c>
      <c r="R42" s="18" t="n"/>
      <c r="S42" s="16" t="n"/>
      <c r="T42" s="17" t="n"/>
    </row>
    <row r="43">
      <c r="A43" s="14">
        <f>IF($D43="","",ROW()-1)</f>
        <v/>
      </c>
      <c r="B43" s="16" t="n"/>
      <c r="C43" s="16" t="n"/>
      <c r="D43" s="17" t="n"/>
      <c r="E43" s="18" t="n"/>
      <c r="F43" s="19">
        <f>IF($E43="","",IFERROR(VLOOKUP($E43,'Parâmetros'!$K$19:$L$28,2,FALSE),"Tipo não parametrizado"))</f>
        <v/>
      </c>
      <c r="G43" s="20" t="n"/>
      <c r="H43" s="20" t="n"/>
      <c r="I43" s="20" t="n"/>
      <c r="J43" s="15">
        <f>IF($D43="","",IFERROR(IF($F43="Trabalhadas",IF($H43="","",$H43),IF($F43="Previstas",$G43,IF($F43="Zero",0,IF($F43="Manual",IF($I43="","",$I43),"")))),""))</f>
        <v/>
      </c>
      <c r="K43" s="15">
        <f>IF(OR($D43="",$G43="",$J43=""),"",IFERROR($J43-$G43,""))</f>
        <v/>
      </c>
      <c r="L43" s="15">
        <f>IF(OR($B43="",$D43="",$K43=""),"",SUMIFS($K$2:$K$201,$B$2:$B$201,$B43,$D$2:$D$201,"&lt;="&amp;$D43))</f>
        <v/>
      </c>
      <c r="M43" s="19">
        <f>IF(OR($B43="",$C43=""),"",IFERROR(IF(AND($C43=VLOOKUP($B43,'Parâmetros'!$G$19:$I$118,2,FALSE),VLOOKUP($B43,'Parâmetros'!$G$19:$I$118,3,FALSE)="Sim",VLOOKUP($C43,'Parâmetros'!$A$19:$E$38,5,FALSE)="Sim"),"OK","Verificar grupo/estado"),"Colaborador ou grupo não parametrizado"))</f>
        <v/>
      </c>
      <c r="N43" s="14">
        <f>IF(OR($B43="",$D43=""),"",IF(COUNTIFS($B$2:$B$201,$B43,$D$2:$D$201,$D43)&gt;1,"Duplicado",""))</f>
        <v/>
      </c>
      <c r="O43" s="19">
        <f>IF($K43="","",IF(AND('Parâmetros'!$B$9="",'Parâmetros'!$B$10=""),"Não configurado",IF(OR(AND('Parâmetros'!$B$9&lt;&gt;"",$K43&gt;'Parâmetros'!$B$9),AND('Parâmetros'!$B$10&lt;&gt;"",$K43&lt;-'Parâmetros'!$B$10)),"Fora do limite interno","OK")))</f>
        <v/>
      </c>
      <c r="P43" s="19">
        <f>IF($L43="","",IF(AND('Parâmetros'!$B$11="",'Parâmetros'!$B$12=""),"Não configurado",IF(OR(AND('Parâmetros'!$B$11&lt;&gt;"",$L43&gt;'Parâmetros'!$B$11),AND('Parâmetros'!$B$12&lt;&gt;"",$L43&lt;-'Parâmetros'!$B$12)),"Fora do limite interno","OK")))</f>
        <v/>
      </c>
      <c r="Q43" s="14">
        <f>IF($D43="","",IF(OR($M43&lt;&gt;"OK",$N43="Duplicado",$O43="Fora do limite interno",$P43="Fora do limite interno",$J43=""),"Rever","OK"))</f>
        <v/>
      </c>
      <c r="R43" s="18" t="n"/>
      <c r="S43" s="16" t="n"/>
      <c r="T43" s="17" t="n"/>
    </row>
    <row r="44">
      <c r="A44" s="14">
        <f>IF($D44="","",ROW()-1)</f>
        <v/>
      </c>
      <c r="B44" s="16" t="n"/>
      <c r="C44" s="16" t="n"/>
      <c r="D44" s="17" t="n"/>
      <c r="E44" s="18" t="n"/>
      <c r="F44" s="19">
        <f>IF($E44="","",IFERROR(VLOOKUP($E44,'Parâmetros'!$K$19:$L$28,2,FALSE),"Tipo não parametrizado"))</f>
        <v/>
      </c>
      <c r="G44" s="20" t="n"/>
      <c r="H44" s="20" t="n"/>
      <c r="I44" s="20" t="n"/>
      <c r="J44" s="15">
        <f>IF($D44="","",IFERROR(IF($F44="Trabalhadas",IF($H44="","",$H44),IF($F44="Previstas",$G44,IF($F44="Zero",0,IF($F44="Manual",IF($I44="","",$I44),"")))),""))</f>
        <v/>
      </c>
      <c r="K44" s="15">
        <f>IF(OR($D44="",$G44="",$J44=""),"",IFERROR($J44-$G44,""))</f>
        <v/>
      </c>
      <c r="L44" s="15">
        <f>IF(OR($B44="",$D44="",$K44=""),"",SUMIFS($K$2:$K$201,$B$2:$B$201,$B44,$D$2:$D$201,"&lt;="&amp;$D44))</f>
        <v/>
      </c>
      <c r="M44" s="19">
        <f>IF(OR($B44="",$C44=""),"",IFERROR(IF(AND($C44=VLOOKUP($B44,'Parâmetros'!$G$19:$I$118,2,FALSE),VLOOKUP($B44,'Parâmetros'!$G$19:$I$118,3,FALSE)="Sim",VLOOKUP($C44,'Parâmetros'!$A$19:$E$38,5,FALSE)="Sim"),"OK","Verificar grupo/estado"),"Colaborador ou grupo não parametrizado"))</f>
        <v/>
      </c>
      <c r="N44" s="14">
        <f>IF(OR($B44="",$D44=""),"",IF(COUNTIFS($B$2:$B$201,$B44,$D$2:$D$201,$D44)&gt;1,"Duplicado",""))</f>
        <v/>
      </c>
      <c r="O44" s="19">
        <f>IF($K44="","",IF(AND('Parâmetros'!$B$9="",'Parâmetros'!$B$10=""),"Não configurado",IF(OR(AND('Parâmetros'!$B$9&lt;&gt;"",$K44&gt;'Parâmetros'!$B$9),AND('Parâmetros'!$B$10&lt;&gt;"",$K44&lt;-'Parâmetros'!$B$10)),"Fora do limite interno","OK")))</f>
        <v/>
      </c>
      <c r="P44" s="19">
        <f>IF($L44="","",IF(AND('Parâmetros'!$B$11="",'Parâmetros'!$B$12=""),"Não configurado",IF(OR(AND('Parâmetros'!$B$11&lt;&gt;"",$L44&gt;'Parâmetros'!$B$11),AND('Parâmetros'!$B$12&lt;&gt;"",$L44&lt;-'Parâmetros'!$B$12)),"Fora do limite interno","OK")))</f>
        <v/>
      </c>
      <c r="Q44" s="14">
        <f>IF($D44="","",IF(OR($M44&lt;&gt;"OK",$N44="Duplicado",$O44="Fora do limite interno",$P44="Fora do limite interno",$J44=""),"Rever","OK"))</f>
        <v/>
      </c>
      <c r="R44" s="18" t="n"/>
      <c r="S44" s="16" t="n"/>
      <c r="T44" s="17" t="n"/>
    </row>
    <row r="45">
      <c r="A45" s="14">
        <f>IF($D45="","",ROW()-1)</f>
        <v/>
      </c>
      <c r="B45" s="16" t="n"/>
      <c r="C45" s="16" t="n"/>
      <c r="D45" s="17" t="n"/>
      <c r="E45" s="18" t="n"/>
      <c r="F45" s="19">
        <f>IF($E45="","",IFERROR(VLOOKUP($E45,'Parâmetros'!$K$19:$L$28,2,FALSE),"Tipo não parametrizado"))</f>
        <v/>
      </c>
      <c r="G45" s="20" t="n"/>
      <c r="H45" s="20" t="n"/>
      <c r="I45" s="20" t="n"/>
      <c r="J45" s="15">
        <f>IF($D45="","",IFERROR(IF($F45="Trabalhadas",IF($H45="","",$H45),IF($F45="Previstas",$G45,IF($F45="Zero",0,IF($F45="Manual",IF($I45="","",$I45),"")))),""))</f>
        <v/>
      </c>
      <c r="K45" s="15">
        <f>IF(OR($D45="",$G45="",$J45=""),"",IFERROR($J45-$G45,""))</f>
        <v/>
      </c>
      <c r="L45" s="15">
        <f>IF(OR($B45="",$D45="",$K45=""),"",SUMIFS($K$2:$K$201,$B$2:$B$201,$B45,$D$2:$D$201,"&lt;="&amp;$D45))</f>
        <v/>
      </c>
      <c r="M45" s="19">
        <f>IF(OR($B45="",$C45=""),"",IFERROR(IF(AND($C45=VLOOKUP($B45,'Parâmetros'!$G$19:$I$118,2,FALSE),VLOOKUP($B45,'Parâmetros'!$G$19:$I$118,3,FALSE)="Sim",VLOOKUP($C45,'Parâmetros'!$A$19:$E$38,5,FALSE)="Sim"),"OK","Verificar grupo/estado"),"Colaborador ou grupo não parametrizado"))</f>
        <v/>
      </c>
      <c r="N45" s="14">
        <f>IF(OR($B45="",$D45=""),"",IF(COUNTIFS($B$2:$B$201,$B45,$D$2:$D$201,$D45)&gt;1,"Duplicado",""))</f>
        <v/>
      </c>
      <c r="O45" s="19">
        <f>IF($K45="","",IF(AND('Parâmetros'!$B$9="",'Parâmetros'!$B$10=""),"Não configurado",IF(OR(AND('Parâmetros'!$B$9&lt;&gt;"",$K45&gt;'Parâmetros'!$B$9),AND('Parâmetros'!$B$10&lt;&gt;"",$K45&lt;-'Parâmetros'!$B$10)),"Fora do limite interno","OK")))</f>
        <v/>
      </c>
      <c r="P45" s="19">
        <f>IF($L45="","",IF(AND('Parâmetros'!$B$11="",'Parâmetros'!$B$12=""),"Não configurado",IF(OR(AND('Parâmetros'!$B$11&lt;&gt;"",$L45&gt;'Parâmetros'!$B$11),AND('Parâmetros'!$B$12&lt;&gt;"",$L45&lt;-'Parâmetros'!$B$12)),"Fora do limite interno","OK")))</f>
        <v/>
      </c>
      <c r="Q45" s="14">
        <f>IF($D45="","",IF(OR($M45&lt;&gt;"OK",$N45="Duplicado",$O45="Fora do limite interno",$P45="Fora do limite interno",$J45=""),"Rever","OK"))</f>
        <v/>
      </c>
      <c r="R45" s="18" t="n"/>
      <c r="S45" s="16" t="n"/>
      <c r="T45" s="17" t="n"/>
    </row>
    <row r="46">
      <c r="A46" s="14">
        <f>IF($D46="","",ROW()-1)</f>
        <v/>
      </c>
      <c r="B46" s="16" t="n"/>
      <c r="C46" s="16" t="n"/>
      <c r="D46" s="17" t="n"/>
      <c r="E46" s="18" t="n"/>
      <c r="F46" s="19">
        <f>IF($E46="","",IFERROR(VLOOKUP($E46,'Parâmetros'!$K$19:$L$28,2,FALSE),"Tipo não parametrizado"))</f>
        <v/>
      </c>
      <c r="G46" s="20" t="n"/>
      <c r="H46" s="20" t="n"/>
      <c r="I46" s="20" t="n"/>
      <c r="J46" s="15">
        <f>IF($D46="","",IFERROR(IF($F46="Trabalhadas",IF($H46="","",$H46),IF($F46="Previstas",$G46,IF($F46="Zero",0,IF($F46="Manual",IF($I46="","",$I46),"")))),""))</f>
        <v/>
      </c>
      <c r="K46" s="15">
        <f>IF(OR($D46="",$G46="",$J46=""),"",IFERROR($J46-$G46,""))</f>
        <v/>
      </c>
      <c r="L46" s="15">
        <f>IF(OR($B46="",$D46="",$K46=""),"",SUMIFS($K$2:$K$201,$B$2:$B$201,$B46,$D$2:$D$201,"&lt;="&amp;$D46))</f>
        <v/>
      </c>
      <c r="M46" s="19">
        <f>IF(OR($B46="",$C46=""),"",IFERROR(IF(AND($C46=VLOOKUP($B46,'Parâmetros'!$G$19:$I$118,2,FALSE),VLOOKUP($B46,'Parâmetros'!$G$19:$I$118,3,FALSE)="Sim",VLOOKUP($C46,'Parâmetros'!$A$19:$E$38,5,FALSE)="Sim"),"OK","Verificar grupo/estado"),"Colaborador ou grupo não parametrizado"))</f>
        <v/>
      </c>
      <c r="N46" s="14">
        <f>IF(OR($B46="",$D46=""),"",IF(COUNTIFS($B$2:$B$201,$B46,$D$2:$D$201,$D46)&gt;1,"Duplicado",""))</f>
        <v/>
      </c>
      <c r="O46" s="19">
        <f>IF($K46="","",IF(AND('Parâmetros'!$B$9="",'Parâmetros'!$B$10=""),"Não configurado",IF(OR(AND('Parâmetros'!$B$9&lt;&gt;"",$K46&gt;'Parâmetros'!$B$9),AND('Parâmetros'!$B$10&lt;&gt;"",$K46&lt;-'Parâmetros'!$B$10)),"Fora do limite interno","OK")))</f>
        <v/>
      </c>
      <c r="P46" s="19">
        <f>IF($L46="","",IF(AND('Parâmetros'!$B$11="",'Parâmetros'!$B$12=""),"Não configurado",IF(OR(AND('Parâmetros'!$B$11&lt;&gt;"",$L46&gt;'Parâmetros'!$B$11),AND('Parâmetros'!$B$12&lt;&gt;"",$L46&lt;-'Parâmetros'!$B$12)),"Fora do limite interno","OK")))</f>
        <v/>
      </c>
      <c r="Q46" s="14">
        <f>IF($D46="","",IF(OR($M46&lt;&gt;"OK",$N46="Duplicado",$O46="Fora do limite interno",$P46="Fora do limite interno",$J46=""),"Rever","OK"))</f>
        <v/>
      </c>
      <c r="R46" s="18" t="n"/>
      <c r="S46" s="16" t="n"/>
      <c r="T46" s="17" t="n"/>
    </row>
    <row r="47">
      <c r="A47" s="14">
        <f>IF($D47="","",ROW()-1)</f>
        <v/>
      </c>
      <c r="B47" s="16" t="n"/>
      <c r="C47" s="16" t="n"/>
      <c r="D47" s="17" t="n"/>
      <c r="E47" s="18" t="n"/>
      <c r="F47" s="19">
        <f>IF($E47="","",IFERROR(VLOOKUP($E47,'Parâmetros'!$K$19:$L$28,2,FALSE),"Tipo não parametrizado"))</f>
        <v/>
      </c>
      <c r="G47" s="20" t="n"/>
      <c r="H47" s="20" t="n"/>
      <c r="I47" s="20" t="n"/>
      <c r="J47" s="15">
        <f>IF($D47="","",IFERROR(IF($F47="Trabalhadas",IF($H47="","",$H47),IF($F47="Previstas",$G47,IF($F47="Zero",0,IF($F47="Manual",IF($I47="","",$I47),"")))),""))</f>
        <v/>
      </c>
      <c r="K47" s="15">
        <f>IF(OR($D47="",$G47="",$J47=""),"",IFERROR($J47-$G47,""))</f>
        <v/>
      </c>
      <c r="L47" s="15">
        <f>IF(OR($B47="",$D47="",$K47=""),"",SUMIFS($K$2:$K$201,$B$2:$B$201,$B47,$D$2:$D$201,"&lt;="&amp;$D47))</f>
        <v/>
      </c>
      <c r="M47" s="19">
        <f>IF(OR($B47="",$C47=""),"",IFERROR(IF(AND($C47=VLOOKUP($B47,'Parâmetros'!$G$19:$I$118,2,FALSE),VLOOKUP($B47,'Parâmetros'!$G$19:$I$118,3,FALSE)="Sim",VLOOKUP($C47,'Parâmetros'!$A$19:$E$38,5,FALSE)="Sim"),"OK","Verificar grupo/estado"),"Colaborador ou grupo não parametrizado"))</f>
        <v/>
      </c>
      <c r="N47" s="14">
        <f>IF(OR($B47="",$D47=""),"",IF(COUNTIFS($B$2:$B$201,$B47,$D$2:$D$201,$D47)&gt;1,"Duplicado",""))</f>
        <v/>
      </c>
      <c r="O47" s="19">
        <f>IF($K47="","",IF(AND('Parâmetros'!$B$9="",'Parâmetros'!$B$10=""),"Não configurado",IF(OR(AND('Parâmetros'!$B$9&lt;&gt;"",$K47&gt;'Parâmetros'!$B$9),AND('Parâmetros'!$B$10&lt;&gt;"",$K47&lt;-'Parâmetros'!$B$10)),"Fora do limite interno","OK")))</f>
        <v/>
      </c>
      <c r="P47" s="19">
        <f>IF($L47="","",IF(AND('Parâmetros'!$B$11="",'Parâmetros'!$B$12=""),"Não configurado",IF(OR(AND('Parâmetros'!$B$11&lt;&gt;"",$L47&gt;'Parâmetros'!$B$11),AND('Parâmetros'!$B$12&lt;&gt;"",$L47&lt;-'Parâmetros'!$B$12)),"Fora do limite interno","OK")))</f>
        <v/>
      </c>
      <c r="Q47" s="14">
        <f>IF($D47="","",IF(OR($M47&lt;&gt;"OK",$N47="Duplicado",$O47="Fora do limite interno",$P47="Fora do limite interno",$J47=""),"Rever","OK"))</f>
        <v/>
      </c>
      <c r="R47" s="18" t="n"/>
      <c r="S47" s="16" t="n"/>
      <c r="T47" s="17" t="n"/>
    </row>
    <row r="48">
      <c r="A48" s="14">
        <f>IF($D48="","",ROW()-1)</f>
        <v/>
      </c>
      <c r="B48" s="16" t="n"/>
      <c r="C48" s="16" t="n"/>
      <c r="D48" s="17" t="n"/>
      <c r="E48" s="18" t="n"/>
      <c r="F48" s="19">
        <f>IF($E48="","",IFERROR(VLOOKUP($E48,'Parâmetros'!$K$19:$L$28,2,FALSE),"Tipo não parametrizado"))</f>
        <v/>
      </c>
      <c r="G48" s="20" t="n"/>
      <c r="H48" s="20" t="n"/>
      <c r="I48" s="20" t="n"/>
      <c r="J48" s="15">
        <f>IF($D48="","",IFERROR(IF($F48="Trabalhadas",IF($H48="","",$H48),IF($F48="Previstas",$G48,IF($F48="Zero",0,IF($F48="Manual",IF($I48="","",$I48),"")))),""))</f>
        <v/>
      </c>
      <c r="K48" s="15">
        <f>IF(OR($D48="",$G48="",$J48=""),"",IFERROR($J48-$G48,""))</f>
        <v/>
      </c>
      <c r="L48" s="15">
        <f>IF(OR($B48="",$D48="",$K48=""),"",SUMIFS($K$2:$K$201,$B$2:$B$201,$B48,$D$2:$D$201,"&lt;="&amp;$D48))</f>
        <v/>
      </c>
      <c r="M48" s="19">
        <f>IF(OR($B48="",$C48=""),"",IFERROR(IF(AND($C48=VLOOKUP($B48,'Parâmetros'!$G$19:$I$118,2,FALSE),VLOOKUP($B48,'Parâmetros'!$G$19:$I$118,3,FALSE)="Sim",VLOOKUP($C48,'Parâmetros'!$A$19:$E$38,5,FALSE)="Sim"),"OK","Verificar grupo/estado"),"Colaborador ou grupo não parametrizado"))</f>
        <v/>
      </c>
      <c r="N48" s="14">
        <f>IF(OR($B48="",$D48=""),"",IF(COUNTIFS($B$2:$B$201,$B48,$D$2:$D$201,$D48)&gt;1,"Duplicado",""))</f>
        <v/>
      </c>
      <c r="O48" s="19">
        <f>IF($K48="","",IF(AND('Parâmetros'!$B$9="",'Parâmetros'!$B$10=""),"Não configurado",IF(OR(AND('Parâmetros'!$B$9&lt;&gt;"",$K48&gt;'Parâmetros'!$B$9),AND('Parâmetros'!$B$10&lt;&gt;"",$K48&lt;-'Parâmetros'!$B$10)),"Fora do limite interno","OK")))</f>
        <v/>
      </c>
      <c r="P48" s="19">
        <f>IF($L48="","",IF(AND('Parâmetros'!$B$11="",'Parâmetros'!$B$12=""),"Não configurado",IF(OR(AND('Parâmetros'!$B$11&lt;&gt;"",$L48&gt;'Parâmetros'!$B$11),AND('Parâmetros'!$B$12&lt;&gt;"",$L48&lt;-'Parâmetros'!$B$12)),"Fora do limite interno","OK")))</f>
        <v/>
      </c>
      <c r="Q48" s="14">
        <f>IF($D48="","",IF(OR($M48&lt;&gt;"OK",$N48="Duplicado",$O48="Fora do limite interno",$P48="Fora do limite interno",$J48=""),"Rever","OK"))</f>
        <v/>
      </c>
      <c r="R48" s="18" t="n"/>
      <c r="S48" s="16" t="n"/>
      <c r="T48" s="17" t="n"/>
    </row>
    <row r="49">
      <c r="A49" s="14">
        <f>IF($D49="","",ROW()-1)</f>
        <v/>
      </c>
      <c r="B49" s="16" t="n"/>
      <c r="C49" s="16" t="n"/>
      <c r="D49" s="17" t="n"/>
      <c r="E49" s="18" t="n"/>
      <c r="F49" s="19">
        <f>IF($E49="","",IFERROR(VLOOKUP($E49,'Parâmetros'!$K$19:$L$28,2,FALSE),"Tipo não parametrizado"))</f>
        <v/>
      </c>
      <c r="G49" s="20" t="n"/>
      <c r="H49" s="20" t="n"/>
      <c r="I49" s="20" t="n"/>
      <c r="J49" s="15">
        <f>IF($D49="","",IFERROR(IF($F49="Trabalhadas",IF($H49="","",$H49),IF($F49="Previstas",$G49,IF($F49="Zero",0,IF($F49="Manual",IF($I49="","",$I49),"")))),""))</f>
        <v/>
      </c>
      <c r="K49" s="15">
        <f>IF(OR($D49="",$G49="",$J49=""),"",IFERROR($J49-$G49,""))</f>
        <v/>
      </c>
      <c r="L49" s="15">
        <f>IF(OR($B49="",$D49="",$K49=""),"",SUMIFS($K$2:$K$201,$B$2:$B$201,$B49,$D$2:$D$201,"&lt;="&amp;$D49))</f>
        <v/>
      </c>
      <c r="M49" s="19">
        <f>IF(OR($B49="",$C49=""),"",IFERROR(IF(AND($C49=VLOOKUP($B49,'Parâmetros'!$G$19:$I$118,2,FALSE),VLOOKUP($B49,'Parâmetros'!$G$19:$I$118,3,FALSE)="Sim",VLOOKUP($C49,'Parâmetros'!$A$19:$E$38,5,FALSE)="Sim"),"OK","Verificar grupo/estado"),"Colaborador ou grupo não parametrizado"))</f>
        <v/>
      </c>
      <c r="N49" s="14">
        <f>IF(OR($B49="",$D49=""),"",IF(COUNTIFS($B$2:$B$201,$B49,$D$2:$D$201,$D49)&gt;1,"Duplicado",""))</f>
        <v/>
      </c>
      <c r="O49" s="19">
        <f>IF($K49="","",IF(AND('Parâmetros'!$B$9="",'Parâmetros'!$B$10=""),"Não configurado",IF(OR(AND('Parâmetros'!$B$9&lt;&gt;"",$K49&gt;'Parâmetros'!$B$9),AND('Parâmetros'!$B$10&lt;&gt;"",$K49&lt;-'Parâmetros'!$B$10)),"Fora do limite interno","OK")))</f>
        <v/>
      </c>
      <c r="P49" s="19">
        <f>IF($L49="","",IF(AND('Parâmetros'!$B$11="",'Parâmetros'!$B$12=""),"Não configurado",IF(OR(AND('Parâmetros'!$B$11&lt;&gt;"",$L49&gt;'Parâmetros'!$B$11),AND('Parâmetros'!$B$12&lt;&gt;"",$L49&lt;-'Parâmetros'!$B$12)),"Fora do limite interno","OK")))</f>
        <v/>
      </c>
      <c r="Q49" s="14">
        <f>IF($D49="","",IF(OR($M49&lt;&gt;"OK",$N49="Duplicado",$O49="Fora do limite interno",$P49="Fora do limite interno",$J49=""),"Rever","OK"))</f>
        <v/>
      </c>
      <c r="R49" s="18" t="n"/>
      <c r="S49" s="16" t="n"/>
      <c r="T49" s="17" t="n"/>
    </row>
    <row r="50">
      <c r="A50" s="14">
        <f>IF($D50="","",ROW()-1)</f>
        <v/>
      </c>
      <c r="B50" s="16" t="n"/>
      <c r="C50" s="16" t="n"/>
      <c r="D50" s="17" t="n"/>
      <c r="E50" s="18" t="n"/>
      <c r="F50" s="19">
        <f>IF($E50="","",IFERROR(VLOOKUP($E50,'Parâmetros'!$K$19:$L$28,2,FALSE),"Tipo não parametrizado"))</f>
        <v/>
      </c>
      <c r="G50" s="20" t="n"/>
      <c r="H50" s="20" t="n"/>
      <c r="I50" s="20" t="n"/>
      <c r="J50" s="15">
        <f>IF($D50="","",IFERROR(IF($F50="Trabalhadas",IF($H50="","",$H50),IF($F50="Previstas",$G50,IF($F50="Zero",0,IF($F50="Manual",IF($I50="","",$I50),"")))),""))</f>
        <v/>
      </c>
      <c r="K50" s="15">
        <f>IF(OR($D50="",$G50="",$J50=""),"",IFERROR($J50-$G50,""))</f>
        <v/>
      </c>
      <c r="L50" s="15">
        <f>IF(OR($B50="",$D50="",$K50=""),"",SUMIFS($K$2:$K$201,$B$2:$B$201,$B50,$D$2:$D$201,"&lt;="&amp;$D50))</f>
        <v/>
      </c>
      <c r="M50" s="19">
        <f>IF(OR($B50="",$C50=""),"",IFERROR(IF(AND($C50=VLOOKUP($B50,'Parâmetros'!$G$19:$I$118,2,FALSE),VLOOKUP($B50,'Parâmetros'!$G$19:$I$118,3,FALSE)="Sim",VLOOKUP($C50,'Parâmetros'!$A$19:$E$38,5,FALSE)="Sim"),"OK","Verificar grupo/estado"),"Colaborador ou grupo não parametrizado"))</f>
        <v/>
      </c>
      <c r="N50" s="14">
        <f>IF(OR($B50="",$D50=""),"",IF(COUNTIFS($B$2:$B$201,$B50,$D$2:$D$201,$D50)&gt;1,"Duplicado",""))</f>
        <v/>
      </c>
      <c r="O50" s="19">
        <f>IF($K50="","",IF(AND('Parâmetros'!$B$9="",'Parâmetros'!$B$10=""),"Não configurado",IF(OR(AND('Parâmetros'!$B$9&lt;&gt;"",$K50&gt;'Parâmetros'!$B$9),AND('Parâmetros'!$B$10&lt;&gt;"",$K50&lt;-'Parâmetros'!$B$10)),"Fora do limite interno","OK")))</f>
        <v/>
      </c>
      <c r="P50" s="19">
        <f>IF($L50="","",IF(AND('Parâmetros'!$B$11="",'Parâmetros'!$B$12=""),"Não configurado",IF(OR(AND('Parâmetros'!$B$11&lt;&gt;"",$L50&gt;'Parâmetros'!$B$11),AND('Parâmetros'!$B$12&lt;&gt;"",$L50&lt;-'Parâmetros'!$B$12)),"Fora do limite interno","OK")))</f>
        <v/>
      </c>
      <c r="Q50" s="14">
        <f>IF($D50="","",IF(OR($M50&lt;&gt;"OK",$N50="Duplicado",$O50="Fora do limite interno",$P50="Fora do limite interno",$J50=""),"Rever","OK"))</f>
        <v/>
      </c>
      <c r="R50" s="18" t="n"/>
      <c r="S50" s="16" t="n"/>
      <c r="T50" s="17" t="n"/>
    </row>
    <row r="51">
      <c r="A51" s="14">
        <f>IF($D51="","",ROW()-1)</f>
        <v/>
      </c>
      <c r="B51" s="16" t="n"/>
      <c r="C51" s="16" t="n"/>
      <c r="D51" s="17" t="n"/>
      <c r="E51" s="18" t="n"/>
      <c r="F51" s="19">
        <f>IF($E51="","",IFERROR(VLOOKUP($E51,'Parâmetros'!$K$19:$L$28,2,FALSE),"Tipo não parametrizado"))</f>
        <v/>
      </c>
      <c r="G51" s="20" t="n"/>
      <c r="H51" s="20" t="n"/>
      <c r="I51" s="20" t="n"/>
      <c r="J51" s="15">
        <f>IF($D51="","",IFERROR(IF($F51="Trabalhadas",IF($H51="","",$H51),IF($F51="Previstas",$G51,IF($F51="Zero",0,IF($F51="Manual",IF($I51="","",$I51),"")))),""))</f>
        <v/>
      </c>
      <c r="K51" s="15">
        <f>IF(OR($D51="",$G51="",$J51=""),"",IFERROR($J51-$G51,""))</f>
        <v/>
      </c>
      <c r="L51" s="15">
        <f>IF(OR($B51="",$D51="",$K51=""),"",SUMIFS($K$2:$K$201,$B$2:$B$201,$B51,$D$2:$D$201,"&lt;="&amp;$D51))</f>
        <v/>
      </c>
      <c r="M51" s="19">
        <f>IF(OR($B51="",$C51=""),"",IFERROR(IF(AND($C51=VLOOKUP($B51,'Parâmetros'!$G$19:$I$118,2,FALSE),VLOOKUP($B51,'Parâmetros'!$G$19:$I$118,3,FALSE)="Sim",VLOOKUP($C51,'Parâmetros'!$A$19:$E$38,5,FALSE)="Sim"),"OK","Verificar grupo/estado"),"Colaborador ou grupo não parametrizado"))</f>
        <v/>
      </c>
      <c r="N51" s="14">
        <f>IF(OR($B51="",$D51=""),"",IF(COUNTIFS($B$2:$B$201,$B51,$D$2:$D$201,$D51)&gt;1,"Duplicado",""))</f>
        <v/>
      </c>
      <c r="O51" s="19">
        <f>IF($K51="","",IF(AND('Parâmetros'!$B$9="",'Parâmetros'!$B$10=""),"Não configurado",IF(OR(AND('Parâmetros'!$B$9&lt;&gt;"",$K51&gt;'Parâmetros'!$B$9),AND('Parâmetros'!$B$10&lt;&gt;"",$K51&lt;-'Parâmetros'!$B$10)),"Fora do limite interno","OK")))</f>
        <v/>
      </c>
      <c r="P51" s="19">
        <f>IF($L51="","",IF(AND('Parâmetros'!$B$11="",'Parâmetros'!$B$12=""),"Não configurado",IF(OR(AND('Parâmetros'!$B$11&lt;&gt;"",$L51&gt;'Parâmetros'!$B$11),AND('Parâmetros'!$B$12&lt;&gt;"",$L51&lt;-'Parâmetros'!$B$12)),"Fora do limite interno","OK")))</f>
        <v/>
      </c>
      <c r="Q51" s="14">
        <f>IF($D51="","",IF(OR($M51&lt;&gt;"OK",$N51="Duplicado",$O51="Fora do limite interno",$P51="Fora do limite interno",$J51=""),"Rever","OK"))</f>
        <v/>
      </c>
      <c r="R51" s="18" t="n"/>
      <c r="S51" s="16" t="n"/>
      <c r="T51" s="17" t="n"/>
    </row>
    <row r="52">
      <c r="A52" s="14">
        <f>IF($D52="","",ROW()-1)</f>
        <v/>
      </c>
      <c r="B52" s="16" t="n"/>
      <c r="C52" s="16" t="n"/>
      <c r="D52" s="17" t="n"/>
      <c r="E52" s="18" t="n"/>
      <c r="F52" s="19">
        <f>IF($E52="","",IFERROR(VLOOKUP($E52,'Parâmetros'!$K$19:$L$28,2,FALSE),"Tipo não parametrizado"))</f>
        <v/>
      </c>
      <c r="G52" s="20" t="n"/>
      <c r="H52" s="20" t="n"/>
      <c r="I52" s="20" t="n"/>
      <c r="J52" s="15">
        <f>IF($D52="","",IFERROR(IF($F52="Trabalhadas",IF($H52="","",$H52),IF($F52="Previstas",$G52,IF($F52="Zero",0,IF($F52="Manual",IF($I52="","",$I52),"")))),""))</f>
        <v/>
      </c>
      <c r="K52" s="15">
        <f>IF(OR($D52="",$G52="",$J52=""),"",IFERROR($J52-$G52,""))</f>
        <v/>
      </c>
      <c r="L52" s="15">
        <f>IF(OR($B52="",$D52="",$K52=""),"",SUMIFS($K$2:$K$201,$B$2:$B$201,$B52,$D$2:$D$201,"&lt;="&amp;$D52))</f>
        <v/>
      </c>
      <c r="M52" s="19">
        <f>IF(OR($B52="",$C52=""),"",IFERROR(IF(AND($C52=VLOOKUP($B52,'Parâmetros'!$G$19:$I$118,2,FALSE),VLOOKUP($B52,'Parâmetros'!$G$19:$I$118,3,FALSE)="Sim",VLOOKUP($C52,'Parâmetros'!$A$19:$E$38,5,FALSE)="Sim"),"OK","Verificar grupo/estado"),"Colaborador ou grupo não parametrizado"))</f>
        <v/>
      </c>
      <c r="N52" s="14">
        <f>IF(OR($B52="",$D52=""),"",IF(COUNTIFS($B$2:$B$201,$B52,$D$2:$D$201,$D52)&gt;1,"Duplicado",""))</f>
        <v/>
      </c>
      <c r="O52" s="19">
        <f>IF($K52="","",IF(AND('Parâmetros'!$B$9="",'Parâmetros'!$B$10=""),"Não configurado",IF(OR(AND('Parâmetros'!$B$9&lt;&gt;"",$K52&gt;'Parâmetros'!$B$9),AND('Parâmetros'!$B$10&lt;&gt;"",$K52&lt;-'Parâmetros'!$B$10)),"Fora do limite interno","OK")))</f>
        <v/>
      </c>
      <c r="P52" s="19">
        <f>IF($L52="","",IF(AND('Parâmetros'!$B$11="",'Parâmetros'!$B$12=""),"Não configurado",IF(OR(AND('Parâmetros'!$B$11&lt;&gt;"",$L52&gt;'Parâmetros'!$B$11),AND('Parâmetros'!$B$12&lt;&gt;"",$L52&lt;-'Parâmetros'!$B$12)),"Fora do limite interno","OK")))</f>
        <v/>
      </c>
      <c r="Q52" s="14">
        <f>IF($D52="","",IF(OR($M52&lt;&gt;"OK",$N52="Duplicado",$O52="Fora do limite interno",$P52="Fora do limite interno",$J52=""),"Rever","OK"))</f>
        <v/>
      </c>
      <c r="R52" s="18" t="n"/>
      <c r="S52" s="16" t="n"/>
      <c r="T52" s="17" t="n"/>
    </row>
    <row r="53">
      <c r="A53" s="14">
        <f>IF($D53="","",ROW()-1)</f>
        <v/>
      </c>
      <c r="B53" s="16" t="n"/>
      <c r="C53" s="16" t="n"/>
      <c r="D53" s="17" t="n"/>
      <c r="E53" s="18" t="n"/>
      <c r="F53" s="19">
        <f>IF($E53="","",IFERROR(VLOOKUP($E53,'Parâmetros'!$K$19:$L$28,2,FALSE),"Tipo não parametrizado"))</f>
        <v/>
      </c>
      <c r="G53" s="20" t="n"/>
      <c r="H53" s="20" t="n"/>
      <c r="I53" s="20" t="n"/>
      <c r="J53" s="15">
        <f>IF($D53="","",IFERROR(IF($F53="Trabalhadas",IF($H53="","",$H53),IF($F53="Previstas",$G53,IF($F53="Zero",0,IF($F53="Manual",IF($I53="","",$I53),"")))),""))</f>
        <v/>
      </c>
      <c r="K53" s="15">
        <f>IF(OR($D53="",$G53="",$J53=""),"",IFERROR($J53-$G53,""))</f>
        <v/>
      </c>
      <c r="L53" s="15">
        <f>IF(OR($B53="",$D53="",$K53=""),"",SUMIFS($K$2:$K$201,$B$2:$B$201,$B53,$D$2:$D$201,"&lt;="&amp;$D53))</f>
        <v/>
      </c>
      <c r="M53" s="19">
        <f>IF(OR($B53="",$C53=""),"",IFERROR(IF(AND($C53=VLOOKUP($B53,'Parâmetros'!$G$19:$I$118,2,FALSE),VLOOKUP($B53,'Parâmetros'!$G$19:$I$118,3,FALSE)="Sim",VLOOKUP($C53,'Parâmetros'!$A$19:$E$38,5,FALSE)="Sim"),"OK","Verificar grupo/estado"),"Colaborador ou grupo não parametrizado"))</f>
        <v/>
      </c>
      <c r="N53" s="14">
        <f>IF(OR($B53="",$D53=""),"",IF(COUNTIFS($B$2:$B$201,$B53,$D$2:$D$201,$D53)&gt;1,"Duplicado",""))</f>
        <v/>
      </c>
      <c r="O53" s="19">
        <f>IF($K53="","",IF(AND('Parâmetros'!$B$9="",'Parâmetros'!$B$10=""),"Não configurado",IF(OR(AND('Parâmetros'!$B$9&lt;&gt;"",$K53&gt;'Parâmetros'!$B$9),AND('Parâmetros'!$B$10&lt;&gt;"",$K53&lt;-'Parâmetros'!$B$10)),"Fora do limite interno","OK")))</f>
        <v/>
      </c>
      <c r="P53" s="19">
        <f>IF($L53="","",IF(AND('Parâmetros'!$B$11="",'Parâmetros'!$B$12=""),"Não configurado",IF(OR(AND('Parâmetros'!$B$11&lt;&gt;"",$L53&gt;'Parâmetros'!$B$11),AND('Parâmetros'!$B$12&lt;&gt;"",$L53&lt;-'Parâmetros'!$B$12)),"Fora do limite interno","OK")))</f>
        <v/>
      </c>
      <c r="Q53" s="14">
        <f>IF($D53="","",IF(OR($M53&lt;&gt;"OK",$N53="Duplicado",$O53="Fora do limite interno",$P53="Fora do limite interno",$J53=""),"Rever","OK"))</f>
        <v/>
      </c>
      <c r="R53" s="18" t="n"/>
      <c r="S53" s="16" t="n"/>
      <c r="T53" s="17" t="n"/>
    </row>
    <row r="54">
      <c r="A54" s="14">
        <f>IF($D54="","",ROW()-1)</f>
        <v/>
      </c>
      <c r="B54" s="16" t="n"/>
      <c r="C54" s="16" t="n"/>
      <c r="D54" s="17" t="n"/>
      <c r="E54" s="18" t="n"/>
      <c r="F54" s="19">
        <f>IF($E54="","",IFERROR(VLOOKUP($E54,'Parâmetros'!$K$19:$L$28,2,FALSE),"Tipo não parametrizado"))</f>
        <v/>
      </c>
      <c r="G54" s="20" t="n"/>
      <c r="H54" s="20" t="n"/>
      <c r="I54" s="20" t="n"/>
      <c r="J54" s="15">
        <f>IF($D54="","",IFERROR(IF($F54="Trabalhadas",IF($H54="","",$H54),IF($F54="Previstas",$G54,IF($F54="Zero",0,IF($F54="Manual",IF($I54="","",$I54),"")))),""))</f>
        <v/>
      </c>
      <c r="K54" s="15">
        <f>IF(OR($D54="",$G54="",$J54=""),"",IFERROR($J54-$G54,""))</f>
        <v/>
      </c>
      <c r="L54" s="15">
        <f>IF(OR($B54="",$D54="",$K54=""),"",SUMIFS($K$2:$K$201,$B$2:$B$201,$B54,$D$2:$D$201,"&lt;="&amp;$D54))</f>
        <v/>
      </c>
      <c r="M54" s="19">
        <f>IF(OR($B54="",$C54=""),"",IFERROR(IF(AND($C54=VLOOKUP($B54,'Parâmetros'!$G$19:$I$118,2,FALSE),VLOOKUP($B54,'Parâmetros'!$G$19:$I$118,3,FALSE)="Sim",VLOOKUP($C54,'Parâmetros'!$A$19:$E$38,5,FALSE)="Sim"),"OK","Verificar grupo/estado"),"Colaborador ou grupo não parametrizado"))</f>
        <v/>
      </c>
      <c r="N54" s="14">
        <f>IF(OR($B54="",$D54=""),"",IF(COUNTIFS($B$2:$B$201,$B54,$D$2:$D$201,$D54)&gt;1,"Duplicado",""))</f>
        <v/>
      </c>
      <c r="O54" s="19">
        <f>IF($K54="","",IF(AND('Parâmetros'!$B$9="",'Parâmetros'!$B$10=""),"Não configurado",IF(OR(AND('Parâmetros'!$B$9&lt;&gt;"",$K54&gt;'Parâmetros'!$B$9),AND('Parâmetros'!$B$10&lt;&gt;"",$K54&lt;-'Parâmetros'!$B$10)),"Fora do limite interno","OK")))</f>
        <v/>
      </c>
      <c r="P54" s="19">
        <f>IF($L54="","",IF(AND('Parâmetros'!$B$11="",'Parâmetros'!$B$12=""),"Não configurado",IF(OR(AND('Parâmetros'!$B$11&lt;&gt;"",$L54&gt;'Parâmetros'!$B$11),AND('Parâmetros'!$B$12&lt;&gt;"",$L54&lt;-'Parâmetros'!$B$12)),"Fora do limite interno","OK")))</f>
        <v/>
      </c>
      <c r="Q54" s="14">
        <f>IF($D54="","",IF(OR($M54&lt;&gt;"OK",$N54="Duplicado",$O54="Fora do limite interno",$P54="Fora do limite interno",$J54=""),"Rever","OK"))</f>
        <v/>
      </c>
      <c r="R54" s="18" t="n"/>
      <c r="S54" s="16" t="n"/>
      <c r="T54" s="17" t="n"/>
    </row>
    <row r="55">
      <c r="A55" s="14">
        <f>IF($D55="","",ROW()-1)</f>
        <v/>
      </c>
      <c r="B55" s="16" t="n"/>
      <c r="C55" s="16" t="n"/>
      <c r="D55" s="17" t="n"/>
      <c r="E55" s="18" t="n"/>
      <c r="F55" s="19">
        <f>IF($E55="","",IFERROR(VLOOKUP($E55,'Parâmetros'!$K$19:$L$28,2,FALSE),"Tipo não parametrizado"))</f>
        <v/>
      </c>
      <c r="G55" s="20" t="n"/>
      <c r="H55" s="20" t="n"/>
      <c r="I55" s="20" t="n"/>
      <c r="J55" s="15">
        <f>IF($D55="","",IFERROR(IF($F55="Trabalhadas",IF($H55="","",$H55),IF($F55="Previstas",$G55,IF($F55="Zero",0,IF($F55="Manual",IF($I55="","",$I55),"")))),""))</f>
        <v/>
      </c>
      <c r="K55" s="15">
        <f>IF(OR($D55="",$G55="",$J55=""),"",IFERROR($J55-$G55,""))</f>
        <v/>
      </c>
      <c r="L55" s="15">
        <f>IF(OR($B55="",$D55="",$K55=""),"",SUMIFS($K$2:$K$201,$B$2:$B$201,$B55,$D$2:$D$201,"&lt;="&amp;$D55))</f>
        <v/>
      </c>
      <c r="M55" s="19">
        <f>IF(OR($B55="",$C55=""),"",IFERROR(IF(AND($C55=VLOOKUP($B55,'Parâmetros'!$G$19:$I$118,2,FALSE),VLOOKUP($B55,'Parâmetros'!$G$19:$I$118,3,FALSE)="Sim",VLOOKUP($C55,'Parâmetros'!$A$19:$E$38,5,FALSE)="Sim"),"OK","Verificar grupo/estado"),"Colaborador ou grupo não parametrizado"))</f>
        <v/>
      </c>
      <c r="N55" s="14">
        <f>IF(OR($B55="",$D55=""),"",IF(COUNTIFS($B$2:$B$201,$B55,$D$2:$D$201,$D55)&gt;1,"Duplicado",""))</f>
        <v/>
      </c>
      <c r="O55" s="19">
        <f>IF($K55="","",IF(AND('Parâmetros'!$B$9="",'Parâmetros'!$B$10=""),"Não configurado",IF(OR(AND('Parâmetros'!$B$9&lt;&gt;"",$K55&gt;'Parâmetros'!$B$9),AND('Parâmetros'!$B$10&lt;&gt;"",$K55&lt;-'Parâmetros'!$B$10)),"Fora do limite interno","OK")))</f>
        <v/>
      </c>
      <c r="P55" s="19">
        <f>IF($L55="","",IF(AND('Parâmetros'!$B$11="",'Parâmetros'!$B$12=""),"Não configurado",IF(OR(AND('Parâmetros'!$B$11&lt;&gt;"",$L55&gt;'Parâmetros'!$B$11),AND('Parâmetros'!$B$12&lt;&gt;"",$L55&lt;-'Parâmetros'!$B$12)),"Fora do limite interno","OK")))</f>
        <v/>
      </c>
      <c r="Q55" s="14">
        <f>IF($D55="","",IF(OR($M55&lt;&gt;"OK",$N55="Duplicado",$O55="Fora do limite interno",$P55="Fora do limite interno",$J55=""),"Rever","OK"))</f>
        <v/>
      </c>
      <c r="R55" s="18" t="n"/>
      <c r="S55" s="16" t="n"/>
      <c r="T55" s="17" t="n"/>
    </row>
    <row r="56">
      <c r="A56" s="14">
        <f>IF($D56="","",ROW()-1)</f>
        <v/>
      </c>
      <c r="B56" s="16" t="n"/>
      <c r="C56" s="16" t="n"/>
      <c r="D56" s="17" t="n"/>
      <c r="E56" s="18" t="n"/>
      <c r="F56" s="19">
        <f>IF($E56="","",IFERROR(VLOOKUP($E56,'Parâmetros'!$K$19:$L$28,2,FALSE),"Tipo não parametrizado"))</f>
        <v/>
      </c>
      <c r="G56" s="20" t="n"/>
      <c r="H56" s="20" t="n"/>
      <c r="I56" s="20" t="n"/>
      <c r="J56" s="15">
        <f>IF($D56="","",IFERROR(IF($F56="Trabalhadas",IF($H56="","",$H56),IF($F56="Previstas",$G56,IF($F56="Zero",0,IF($F56="Manual",IF($I56="","",$I56),"")))),""))</f>
        <v/>
      </c>
      <c r="K56" s="15">
        <f>IF(OR($D56="",$G56="",$J56=""),"",IFERROR($J56-$G56,""))</f>
        <v/>
      </c>
      <c r="L56" s="15">
        <f>IF(OR($B56="",$D56="",$K56=""),"",SUMIFS($K$2:$K$201,$B$2:$B$201,$B56,$D$2:$D$201,"&lt;="&amp;$D56))</f>
        <v/>
      </c>
      <c r="M56" s="19">
        <f>IF(OR($B56="",$C56=""),"",IFERROR(IF(AND($C56=VLOOKUP($B56,'Parâmetros'!$G$19:$I$118,2,FALSE),VLOOKUP($B56,'Parâmetros'!$G$19:$I$118,3,FALSE)="Sim",VLOOKUP($C56,'Parâmetros'!$A$19:$E$38,5,FALSE)="Sim"),"OK","Verificar grupo/estado"),"Colaborador ou grupo não parametrizado"))</f>
        <v/>
      </c>
      <c r="N56" s="14">
        <f>IF(OR($B56="",$D56=""),"",IF(COUNTIFS($B$2:$B$201,$B56,$D$2:$D$201,$D56)&gt;1,"Duplicado",""))</f>
        <v/>
      </c>
      <c r="O56" s="19">
        <f>IF($K56="","",IF(AND('Parâmetros'!$B$9="",'Parâmetros'!$B$10=""),"Não configurado",IF(OR(AND('Parâmetros'!$B$9&lt;&gt;"",$K56&gt;'Parâmetros'!$B$9),AND('Parâmetros'!$B$10&lt;&gt;"",$K56&lt;-'Parâmetros'!$B$10)),"Fora do limite interno","OK")))</f>
        <v/>
      </c>
      <c r="P56" s="19">
        <f>IF($L56="","",IF(AND('Parâmetros'!$B$11="",'Parâmetros'!$B$12=""),"Não configurado",IF(OR(AND('Parâmetros'!$B$11&lt;&gt;"",$L56&gt;'Parâmetros'!$B$11),AND('Parâmetros'!$B$12&lt;&gt;"",$L56&lt;-'Parâmetros'!$B$12)),"Fora do limite interno","OK")))</f>
        <v/>
      </c>
      <c r="Q56" s="14">
        <f>IF($D56="","",IF(OR($M56&lt;&gt;"OK",$N56="Duplicado",$O56="Fora do limite interno",$P56="Fora do limite interno",$J56=""),"Rever","OK"))</f>
        <v/>
      </c>
      <c r="R56" s="18" t="n"/>
      <c r="S56" s="16" t="n"/>
      <c r="T56" s="17" t="n"/>
    </row>
    <row r="57">
      <c r="A57" s="14">
        <f>IF($D57="","",ROW()-1)</f>
        <v/>
      </c>
      <c r="B57" s="16" t="n"/>
      <c r="C57" s="16" t="n"/>
      <c r="D57" s="17" t="n"/>
      <c r="E57" s="18" t="n"/>
      <c r="F57" s="19">
        <f>IF($E57="","",IFERROR(VLOOKUP($E57,'Parâmetros'!$K$19:$L$28,2,FALSE),"Tipo não parametrizado"))</f>
        <v/>
      </c>
      <c r="G57" s="20" t="n"/>
      <c r="H57" s="20" t="n"/>
      <c r="I57" s="20" t="n"/>
      <c r="J57" s="15">
        <f>IF($D57="","",IFERROR(IF($F57="Trabalhadas",IF($H57="","",$H57),IF($F57="Previstas",$G57,IF($F57="Zero",0,IF($F57="Manual",IF($I57="","",$I57),"")))),""))</f>
        <v/>
      </c>
      <c r="K57" s="15">
        <f>IF(OR($D57="",$G57="",$J57=""),"",IFERROR($J57-$G57,""))</f>
        <v/>
      </c>
      <c r="L57" s="15">
        <f>IF(OR($B57="",$D57="",$K57=""),"",SUMIFS($K$2:$K$201,$B$2:$B$201,$B57,$D$2:$D$201,"&lt;="&amp;$D57))</f>
        <v/>
      </c>
      <c r="M57" s="19">
        <f>IF(OR($B57="",$C57=""),"",IFERROR(IF(AND($C57=VLOOKUP($B57,'Parâmetros'!$G$19:$I$118,2,FALSE),VLOOKUP($B57,'Parâmetros'!$G$19:$I$118,3,FALSE)="Sim",VLOOKUP($C57,'Parâmetros'!$A$19:$E$38,5,FALSE)="Sim"),"OK","Verificar grupo/estado"),"Colaborador ou grupo não parametrizado"))</f>
        <v/>
      </c>
      <c r="N57" s="14">
        <f>IF(OR($B57="",$D57=""),"",IF(COUNTIFS($B$2:$B$201,$B57,$D$2:$D$201,$D57)&gt;1,"Duplicado",""))</f>
        <v/>
      </c>
      <c r="O57" s="19">
        <f>IF($K57="","",IF(AND('Parâmetros'!$B$9="",'Parâmetros'!$B$10=""),"Não configurado",IF(OR(AND('Parâmetros'!$B$9&lt;&gt;"",$K57&gt;'Parâmetros'!$B$9),AND('Parâmetros'!$B$10&lt;&gt;"",$K57&lt;-'Parâmetros'!$B$10)),"Fora do limite interno","OK")))</f>
        <v/>
      </c>
      <c r="P57" s="19">
        <f>IF($L57="","",IF(AND('Parâmetros'!$B$11="",'Parâmetros'!$B$12=""),"Não configurado",IF(OR(AND('Parâmetros'!$B$11&lt;&gt;"",$L57&gt;'Parâmetros'!$B$11),AND('Parâmetros'!$B$12&lt;&gt;"",$L57&lt;-'Parâmetros'!$B$12)),"Fora do limite interno","OK")))</f>
        <v/>
      </c>
      <c r="Q57" s="14">
        <f>IF($D57="","",IF(OR($M57&lt;&gt;"OK",$N57="Duplicado",$O57="Fora do limite interno",$P57="Fora do limite interno",$J57=""),"Rever","OK"))</f>
        <v/>
      </c>
      <c r="R57" s="18" t="n"/>
      <c r="S57" s="16" t="n"/>
      <c r="T57" s="17" t="n"/>
    </row>
    <row r="58">
      <c r="A58" s="14">
        <f>IF($D58="","",ROW()-1)</f>
        <v/>
      </c>
      <c r="B58" s="16" t="n"/>
      <c r="C58" s="16" t="n"/>
      <c r="D58" s="17" t="n"/>
      <c r="E58" s="18" t="n"/>
      <c r="F58" s="19">
        <f>IF($E58="","",IFERROR(VLOOKUP($E58,'Parâmetros'!$K$19:$L$28,2,FALSE),"Tipo não parametrizado"))</f>
        <v/>
      </c>
      <c r="G58" s="20" t="n"/>
      <c r="H58" s="20" t="n"/>
      <c r="I58" s="20" t="n"/>
      <c r="J58" s="15">
        <f>IF($D58="","",IFERROR(IF($F58="Trabalhadas",IF($H58="","",$H58),IF($F58="Previstas",$G58,IF($F58="Zero",0,IF($F58="Manual",IF($I58="","",$I58),"")))),""))</f>
        <v/>
      </c>
      <c r="K58" s="15">
        <f>IF(OR($D58="",$G58="",$J58=""),"",IFERROR($J58-$G58,""))</f>
        <v/>
      </c>
      <c r="L58" s="15">
        <f>IF(OR($B58="",$D58="",$K58=""),"",SUMIFS($K$2:$K$201,$B$2:$B$201,$B58,$D$2:$D$201,"&lt;="&amp;$D58))</f>
        <v/>
      </c>
      <c r="M58" s="19">
        <f>IF(OR($B58="",$C58=""),"",IFERROR(IF(AND($C58=VLOOKUP($B58,'Parâmetros'!$G$19:$I$118,2,FALSE),VLOOKUP($B58,'Parâmetros'!$G$19:$I$118,3,FALSE)="Sim",VLOOKUP($C58,'Parâmetros'!$A$19:$E$38,5,FALSE)="Sim"),"OK","Verificar grupo/estado"),"Colaborador ou grupo não parametrizado"))</f>
        <v/>
      </c>
      <c r="N58" s="14">
        <f>IF(OR($B58="",$D58=""),"",IF(COUNTIFS($B$2:$B$201,$B58,$D$2:$D$201,$D58)&gt;1,"Duplicado",""))</f>
        <v/>
      </c>
      <c r="O58" s="19">
        <f>IF($K58="","",IF(AND('Parâmetros'!$B$9="",'Parâmetros'!$B$10=""),"Não configurado",IF(OR(AND('Parâmetros'!$B$9&lt;&gt;"",$K58&gt;'Parâmetros'!$B$9),AND('Parâmetros'!$B$10&lt;&gt;"",$K58&lt;-'Parâmetros'!$B$10)),"Fora do limite interno","OK")))</f>
        <v/>
      </c>
      <c r="P58" s="19">
        <f>IF($L58="","",IF(AND('Parâmetros'!$B$11="",'Parâmetros'!$B$12=""),"Não configurado",IF(OR(AND('Parâmetros'!$B$11&lt;&gt;"",$L58&gt;'Parâmetros'!$B$11),AND('Parâmetros'!$B$12&lt;&gt;"",$L58&lt;-'Parâmetros'!$B$12)),"Fora do limite interno","OK")))</f>
        <v/>
      </c>
      <c r="Q58" s="14">
        <f>IF($D58="","",IF(OR($M58&lt;&gt;"OK",$N58="Duplicado",$O58="Fora do limite interno",$P58="Fora do limite interno",$J58=""),"Rever","OK"))</f>
        <v/>
      </c>
      <c r="R58" s="18" t="n"/>
      <c r="S58" s="16" t="n"/>
      <c r="T58" s="17" t="n"/>
    </row>
    <row r="59">
      <c r="A59" s="14">
        <f>IF($D59="","",ROW()-1)</f>
        <v/>
      </c>
      <c r="B59" s="16" t="n"/>
      <c r="C59" s="16" t="n"/>
      <c r="D59" s="17" t="n"/>
      <c r="E59" s="18" t="n"/>
      <c r="F59" s="19">
        <f>IF($E59="","",IFERROR(VLOOKUP($E59,'Parâmetros'!$K$19:$L$28,2,FALSE),"Tipo não parametrizado"))</f>
        <v/>
      </c>
      <c r="G59" s="20" t="n"/>
      <c r="H59" s="20" t="n"/>
      <c r="I59" s="20" t="n"/>
      <c r="J59" s="15">
        <f>IF($D59="","",IFERROR(IF($F59="Trabalhadas",IF($H59="","",$H59),IF($F59="Previstas",$G59,IF($F59="Zero",0,IF($F59="Manual",IF($I59="","",$I59),"")))),""))</f>
        <v/>
      </c>
      <c r="K59" s="15">
        <f>IF(OR($D59="",$G59="",$J59=""),"",IFERROR($J59-$G59,""))</f>
        <v/>
      </c>
      <c r="L59" s="15">
        <f>IF(OR($B59="",$D59="",$K59=""),"",SUMIFS($K$2:$K$201,$B$2:$B$201,$B59,$D$2:$D$201,"&lt;="&amp;$D59))</f>
        <v/>
      </c>
      <c r="M59" s="19">
        <f>IF(OR($B59="",$C59=""),"",IFERROR(IF(AND($C59=VLOOKUP($B59,'Parâmetros'!$G$19:$I$118,2,FALSE),VLOOKUP($B59,'Parâmetros'!$G$19:$I$118,3,FALSE)="Sim",VLOOKUP($C59,'Parâmetros'!$A$19:$E$38,5,FALSE)="Sim"),"OK","Verificar grupo/estado"),"Colaborador ou grupo não parametrizado"))</f>
        <v/>
      </c>
      <c r="N59" s="14">
        <f>IF(OR($B59="",$D59=""),"",IF(COUNTIFS($B$2:$B$201,$B59,$D$2:$D$201,$D59)&gt;1,"Duplicado",""))</f>
        <v/>
      </c>
      <c r="O59" s="19">
        <f>IF($K59="","",IF(AND('Parâmetros'!$B$9="",'Parâmetros'!$B$10=""),"Não configurado",IF(OR(AND('Parâmetros'!$B$9&lt;&gt;"",$K59&gt;'Parâmetros'!$B$9),AND('Parâmetros'!$B$10&lt;&gt;"",$K59&lt;-'Parâmetros'!$B$10)),"Fora do limite interno","OK")))</f>
        <v/>
      </c>
      <c r="P59" s="19">
        <f>IF($L59="","",IF(AND('Parâmetros'!$B$11="",'Parâmetros'!$B$12=""),"Não configurado",IF(OR(AND('Parâmetros'!$B$11&lt;&gt;"",$L59&gt;'Parâmetros'!$B$11),AND('Parâmetros'!$B$12&lt;&gt;"",$L59&lt;-'Parâmetros'!$B$12)),"Fora do limite interno","OK")))</f>
        <v/>
      </c>
      <c r="Q59" s="14">
        <f>IF($D59="","",IF(OR($M59&lt;&gt;"OK",$N59="Duplicado",$O59="Fora do limite interno",$P59="Fora do limite interno",$J59=""),"Rever","OK"))</f>
        <v/>
      </c>
      <c r="R59" s="18" t="n"/>
      <c r="S59" s="16" t="n"/>
      <c r="T59" s="17" t="n"/>
    </row>
    <row r="60">
      <c r="A60" s="14">
        <f>IF($D60="","",ROW()-1)</f>
        <v/>
      </c>
      <c r="B60" s="16" t="n"/>
      <c r="C60" s="16" t="n"/>
      <c r="D60" s="17" t="n"/>
      <c r="E60" s="18" t="n"/>
      <c r="F60" s="19">
        <f>IF($E60="","",IFERROR(VLOOKUP($E60,'Parâmetros'!$K$19:$L$28,2,FALSE),"Tipo não parametrizado"))</f>
        <v/>
      </c>
      <c r="G60" s="20" t="n"/>
      <c r="H60" s="20" t="n"/>
      <c r="I60" s="20" t="n"/>
      <c r="J60" s="15">
        <f>IF($D60="","",IFERROR(IF($F60="Trabalhadas",IF($H60="","",$H60),IF($F60="Previstas",$G60,IF($F60="Zero",0,IF($F60="Manual",IF($I60="","",$I60),"")))),""))</f>
        <v/>
      </c>
      <c r="K60" s="15">
        <f>IF(OR($D60="",$G60="",$J60=""),"",IFERROR($J60-$G60,""))</f>
        <v/>
      </c>
      <c r="L60" s="15">
        <f>IF(OR($B60="",$D60="",$K60=""),"",SUMIFS($K$2:$K$201,$B$2:$B$201,$B60,$D$2:$D$201,"&lt;="&amp;$D60))</f>
        <v/>
      </c>
      <c r="M60" s="19">
        <f>IF(OR($B60="",$C60=""),"",IFERROR(IF(AND($C60=VLOOKUP($B60,'Parâmetros'!$G$19:$I$118,2,FALSE),VLOOKUP($B60,'Parâmetros'!$G$19:$I$118,3,FALSE)="Sim",VLOOKUP($C60,'Parâmetros'!$A$19:$E$38,5,FALSE)="Sim"),"OK","Verificar grupo/estado"),"Colaborador ou grupo não parametrizado"))</f>
        <v/>
      </c>
      <c r="N60" s="14">
        <f>IF(OR($B60="",$D60=""),"",IF(COUNTIFS($B$2:$B$201,$B60,$D$2:$D$201,$D60)&gt;1,"Duplicado",""))</f>
        <v/>
      </c>
      <c r="O60" s="19">
        <f>IF($K60="","",IF(AND('Parâmetros'!$B$9="",'Parâmetros'!$B$10=""),"Não configurado",IF(OR(AND('Parâmetros'!$B$9&lt;&gt;"",$K60&gt;'Parâmetros'!$B$9),AND('Parâmetros'!$B$10&lt;&gt;"",$K60&lt;-'Parâmetros'!$B$10)),"Fora do limite interno","OK")))</f>
        <v/>
      </c>
      <c r="P60" s="19">
        <f>IF($L60="","",IF(AND('Parâmetros'!$B$11="",'Parâmetros'!$B$12=""),"Não configurado",IF(OR(AND('Parâmetros'!$B$11&lt;&gt;"",$L60&gt;'Parâmetros'!$B$11),AND('Parâmetros'!$B$12&lt;&gt;"",$L60&lt;-'Parâmetros'!$B$12)),"Fora do limite interno","OK")))</f>
        <v/>
      </c>
      <c r="Q60" s="14">
        <f>IF($D60="","",IF(OR($M60&lt;&gt;"OK",$N60="Duplicado",$O60="Fora do limite interno",$P60="Fora do limite interno",$J60=""),"Rever","OK"))</f>
        <v/>
      </c>
      <c r="R60" s="18" t="n"/>
      <c r="S60" s="16" t="n"/>
      <c r="T60" s="17" t="n"/>
    </row>
    <row r="61">
      <c r="A61" s="14">
        <f>IF($D61="","",ROW()-1)</f>
        <v/>
      </c>
      <c r="B61" s="16" t="n"/>
      <c r="C61" s="16" t="n"/>
      <c r="D61" s="17" t="n"/>
      <c r="E61" s="18" t="n"/>
      <c r="F61" s="19">
        <f>IF($E61="","",IFERROR(VLOOKUP($E61,'Parâmetros'!$K$19:$L$28,2,FALSE),"Tipo não parametrizado"))</f>
        <v/>
      </c>
      <c r="G61" s="20" t="n"/>
      <c r="H61" s="20" t="n"/>
      <c r="I61" s="20" t="n"/>
      <c r="J61" s="15">
        <f>IF($D61="","",IFERROR(IF($F61="Trabalhadas",IF($H61="","",$H61),IF($F61="Previstas",$G61,IF($F61="Zero",0,IF($F61="Manual",IF($I61="","",$I61),"")))),""))</f>
        <v/>
      </c>
      <c r="K61" s="15">
        <f>IF(OR($D61="",$G61="",$J61=""),"",IFERROR($J61-$G61,""))</f>
        <v/>
      </c>
      <c r="L61" s="15">
        <f>IF(OR($B61="",$D61="",$K61=""),"",SUMIFS($K$2:$K$201,$B$2:$B$201,$B61,$D$2:$D$201,"&lt;="&amp;$D61))</f>
        <v/>
      </c>
      <c r="M61" s="19">
        <f>IF(OR($B61="",$C61=""),"",IFERROR(IF(AND($C61=VLOOKUP($B61,'Parâmetros'!$G$19:$I$118,2,FALSE),VLOOKUP($B61,'Parâmetros'!$G$19:$I$118,3,FALSE)="Sim",VLOOKUP($C61,'Parâmetros'!$A$19:$E$38,5,FALSE)="Sim"),"OK","Verificar grupo/estado"),"Colaborador ou grupo não parametrizado"))</f>
        <v/>
      </c>
      <c r="N61" s="14">
        <f>IF(OR($B61="",$D61=""),"",IF(COUNTIFS($B$2:$B$201,$B61,$D$2:$D$201,$D61)&gt;1,"Duplicado",""))</f>
        <v/>
      </c>
      <c r="O61" s="19">
        <f>IF($K61="","",IF(AND('Parâmetros'!$B$9="",'Parâmetros'!$B$10=""),"Não configurado",IF(OR(AND('Parâmetros'!$B$9&lt;&gt;"",$K61&gt;'Parâmetros'!$B$9),AND('Parâmetros'!$B$10&lt;&gt;"",$K61&lt;-'Parâmetros'!$B$10)),"Fora do limite interno","OK")))</f>
        <v/>
      </c>
      <c r="P61" s="19">
        <f>IF($L61="","",IF(AND('Parâmetros'!$B$11="",'Parâmetros'!$B$12=""),"Não configurado",IF(OR(AND('Parâmetros'!$B$11&lt;&gt;"",$L61&gt;'Parâmetros'!$B$11),AND('Parâmetros'!$B$12&lt;&gt;"",$L61&lt;-'Parâmetros'!$B$12)),"Fora do limite interno","OK")))</f>
        <v/>
      </c>
      <c r="Q61" s="14">
        <f>IF($D61="","",IF(OR($M61&lt;&gt;"OK",$N61="Duplicado",$O61="Fora do limite interno",$P61="Fora do limite interno",$J61=""),"Rever","OK"))</f>
        <v/>
      </c>
      <c r="R61" s="18" t="n"/>
      <c r="S61" s="16" t="n"/>
      <c r="T61" s="17" t="n"/>
    </row>
    <row r="62">
      <c r="A62" s="14">
        <f>IF($D62="","",ROW()-1)</f>
        <v/>
      </c>
      <c r="B62" s="16" t="n"/>
      <c r="C62" s="16" t="n"/>
      <c r="D62" s="17" t="n"/>
      <c r="E62" s="18" t="n"/>
      <c r="F62" s="19">
        <f>IF($E62="","",IFERROR(VLOOKUP($E62,'Parâmetros'!$K$19:$L$28,2,FALSE),"Tipo não parametrizado"))</f>
        <v/>
      </c>
      <c r="G62" s="20" t="n"/>
      <c r="H62" s="20" t="n"/>
      <c r="I62" s="20" t="n"/>
      <c r="J62" s="15">
        <f>IF($D62="","",IFERROR(IF($F62="Trabalhadas",IF($H62="","",$H62),IF($F62="Previstas",$G62,IF($F62="Zero",0,IF($F62="Manual",IF($I62="","",$I62),"")))),""))</f>
        <v/>
      </c>
      <c r="K62" s="15">
        <f>IF(OR($D62="",$G62="",$J62=""),"",IFERROR($J62-$G62,""))</f>
        <v/>
      </c>
      <c r="L62" s="15">
        <f>IF(OR($B62="",$D62="",$K62=""),"",SUMIFS($K$2:$K$201,$B$2:$B$201,$B62,$D$2:$D$201,"&lt;="&amp;$D62))</f>
        <v/>
      </c>
      <c r="M62" s="19">
        <f>IF(OR($B62="",$C62=""),"",IFERROR(IF(AND($C62=VLOOKUP($B62,'Parâmetros'!$G$19:$I$118,2,FALSE),VLOOKUP($B62,'Parâmetros'!$G$19:$I$118,3,FALSE)="Sim",VLOOKUP($C62,'Parâmetros'!$A$19:$E$38,5,FALSE)="Sim"),"OK","Verificar grupo/estado"),"Colaborador ou grupo não parametrizado"))</f>
        <v/>
      </c>
      <c r="N62" s="14">
        <f>IF(OR($B62="",$D62=""),"",IF(COUNTIFS($B$2:$B$201,$B62,$D$2:$D$201,$D62)&gt;1,"Duplicado",""))</f>
        <v/>
      </c>
      <c r="O62" s="19">
        <f>IF($K62="","",IF(AND('Parâmetros'!$B$9="",'Parâmetros'!$B$10=""),"Não configurado",IF(OR(AND('Parâmetros'!$B$9&lt;&gt;"",$K62&gt;'Parâmetros'!$B$9),AND('Parâmetros'!$B$10&lt;&gt;"",$K62&lt;-'Parâmetros'!$B$10)),"Fora do limite interno","OK")))</f>
        <v/>
      </c>
      <c r="P62" s="19">
        <f>IF($L62="","",IF(AND('Parâmetros'!$B$11="",'Parâmetros'!$B$12=""),"Não configurado",IF(OR(AND('Parâmetros'!$B$11&lt;&gt;"",$L62&gt;'Parâmetros'!$B$11),AND('Parâmetros'!$B$12&lt;&gt;"",$L62&lt;-'Parâmetros'!$B$12)),"Fora do limite interno","OK")))</f>
        <v/>
      </c>
      <c r="Q62" s="14">
        <f>IF($D62="","",IF(OR($M62&lt;&gt;"OK",$N62="Duplicado",$O62="Fora do limite interno",$P62="Fora do limite interno",$J62=""),"Rever","OK"))</f>
        <v/>
      </c>
      <c r="R62" s="18" t="n"/>
      <c r="S62" s="16" t="n"/>
      <c r="T62" s="17" t="n"/>
    </row>
    <row r="63">
      <c r="A63" s="14">
        <f>IF($D63="","",ROW()-1)</f>
        <v/>
      </c>
      <c r="B63" s="16" t="n"/>
      <c r="C63" s="16" t="n"/>
      <c r="D63" s="17" t="n"/>
      <c r="E63" s="18" t="n"/>
      <c r="F63" s="19">
        <f>IF($E63="","",IFERROR(VLOOKUP($E63,'Parâmetros'!$K$19:$L$28,2,FALSE),"Tipo não parametrizado"))</f>
        <v/>
      </c>
      <c r="G63" s="20" t="n"/>
      <c r="H63" s="20" t="n"/>
      <c r="I63" s="20" t="n"/>
      <c r="J63" s="15">
        <f>IF($D63="","",IFERROR(IF($F63="Trabalhadas",IF($H63="","",$H63),IF($F63="Previstas",$G63,IF($F63="Zero",0,IF($F63="Manual",IF($I63="","",$I63),"")))),""))</f>
        <v/>
      </c>
      <c r="K63" s="15">
        <f>IF(OR($D63="",$G63="",$J63=""),"",IFERROR($J63-$G63,""))</f>
        <v/>
      </c>
      <c r="L63" s="15">
        <f>IF(OR($B63="",$D63="",$K63=""),"",SUMIFS($K$2:$K$201,$B$2:$B$201,$B63,$D$2:$D$201,"&lt;="&amp;$D63))</f>
        <v/>
      </c>
      <c r="M63" s="19">
        <f>IF(OR($B63="",$C63=""),"",IFERROR(IF(AND($C63=VLOOKUP($B63,'Parâmetros'!$G$19:$I$118,2,FALSE),VLOOKUP($B63,'Parâmetros'!$G$19:$I$118,3,FALSE)="Sim",VLOOKUP($C63,'Parâmetros'!$A$19:$E$38,5,FALSE)="Sim"),"OK","Verificar grupo/estado"),"Colaborador ou grupo não parametrizado"))</f>
        <v/>
      </c>
      <c r="N63" s="14">
        <f>IF(OR($B63="",$D63=""),"",IF(COUNTIFS($B$2:$B$201,$B63,$D$2:$D$201,$D63)&gt;1,"Duplicado",""))</f>
        <v/>
      </c>
      <c r="O63" s="19">
        <f>IF($K63="","",IF(AND('Parâmetros'!$B$9="",'Parâmetros'!$B$10=""),"Não configurado",IF(OR(AND('Parâmetros'!$B$9&lt;&gt;"",$K63&gt;'Parâmetros'!$B$9),AND('Parâmetros'!$B$10&lt;&gt;"",$K63&lt;-'Parâmetros'!$B$10)),"Fora do limite interno","OK")))</f>
        <v/>
      </c>
      <c r="P63" s="19">
        <f>IF($L63="","",IF(AND('Parâmetros'!$B$11="",'Parâmetros'!$B$12=""),"Não configurado",IF(OR(AND('Parâmetros'!$B$11&lt;&gt;"",$L63&gt;'Parâmetros'!$B$11),AND('Parâmetros'!$B$12&lt;&gt;"",$L63&lt;-'Parâmetros'!$B$12)),"Fora do limite interno","OK")))</f>
        <v/>
      </c>
      <c r="Q63" s="14">
        <f>IF($D63="","",IF(OR($M63&lt;&gt;"OK",$N63="Duplicado",$O63="Fora do limite interno",$P63="Fora do limite interno",$J63=""),"Rever","OK"))</f>
        <v/>
      </c>
      <c r="R63" s="18" t="n"/>
      <c r="S63" s="16" t="n"/>
      <c r="T63" s="17" t="n"/>
    </row>
    <row r="64">
      <c r="A64" s="14">
        <f>IF($D64="","",ROW()-1)</f>
        <v/>
      </c>
      <c r="B64" s="16" t="n"/>
      <c r="C64" s="16" t="n"/>
      <c r="D64" s="17" t="n"/>
      <c r="E64" s="18" t="n"/>
      <c r="F64" s="19">
        <f>IF($E64="","",IFERROR(VLOOKUP($E64,'Parâmetros'!$K$19:$L$28,2,FALSE),"Tipo não parametrizado"))</f>
        <v/>
      </c>
      <c r="G64" s="20" t="n"/>
      <c r="H64" s="20" t="n"/>
      <c r="I64" s="20" t="n"/>
      <c r="J64" s="15">
        <f>IF($D64="","",IFERROR(IF($F64="Trabalhadas",IF($H64="","",$H64),IF($F64="Previstas",$G64,IF($F64="Zero",0,IF($F64="Manual",IF($I64="","",$I64),"")))),""))</f>
        <v/>
      </c>
      <c r="K64" s="15">
        <f>IF(OR($D64="",$G64="",$J64=""),"",IFERROR($J64-$G64,""))</f>
        <v/>
      </c>
      <c r="L64" s="15">
        <f>IF(OR($B64="",$D64="",$K64=""),"",SUMIFS($K$2:$K$201,$B$2:$B$201,$B64,$D$2:$D$201,"&lt;="&amp;$D64))</f>
        <v/>
      </c>
      <c r="M64" s="19">
        <f>IF(OR($B64="",$C64=""),"",IFERROR(IF(AND($C64=VLOOKUP($B64,'Parâmetros'!$G$19:$I$118,2,FALSE),VLOOKUP($B64,'Parâmetros'!$G$19:$I$118,3,FALSE)="Sim",VLOOKUP($C64,'Parâmetros'!$A$19:$E$38,5,FALSE)="Sim"),"OK","Verificar grupo/estado"),"Colaborador ou grupo não parametrizado"))</f>
        <v/>
      </c>
      <c r="N64" s="14">
        <f>IF(OR($B64="",$D64=""),"",IF(COUNTIFS($B$2:$B$201,$B64,$D$2:$D$201,$D64)&gt;1,"Duplicado",""))</f>
        <v/>
      </c>
      <c r="O64" s="19">
        <f>IF($K64="","",IF(AND('Parâmetros'!$B$9="",'Parâmetros'!$B$10=""),"Não configurado",IF(OR(AND('Parâmetros'!$B$9&lt;&gt;"",$K64&gt;'Parâmetros'!$B$9),AND('Parâmetros'!$B$10&lt;&gt;"",$K64&lt;-'Parâmetros'!$B$10)),"Fora do limite interno","OK")))</f>
        <v/>
      </c>
      <c r="P64" s="19">
        <f>IF($L64="","",IF(AND('Parâmetros'!$B$11="",'Parâmetros'!$B$12=""),"Não configurado",IF(OR(AND('Parâmetros'!$B$11&lt;&gt;"",$L64&gt;'Parâmetros'!$B$11),AND('Parâmetros'!$B$12&lt;&gt;"",$L64&lt;-'Parâmetros'!$B$12)),"Fora do limite interno","OK")))</f>
        <v/>
      </c>
      <c r="Q64" s="14">
        <f>IF($D64="","",IF(OR($M64&lt;&gt;"OK",$N64="Duplicado",$O64="Fora do limite interno",$P64="Fora do limite interno",$J64=""),"Rever","OK"))</f>
        <v/>
      </c>
      <c r="R64" s="18" t="n"/>
      <c r="S64" s="16" t="n"/>
      <c r="T64" s="17" t="n"/>
    </row>
    <row r="65">
      <c r="A65" s="14">
        <f>IF($D65="","",ROW()-1)</f>
        <v/>
      </c>
      <c r="B65" s="16" t="n"/>
      <c r="C65" s="16" t="n"/>
      <c r="D65" s="17" t="n"/>
      <c r="E65" s="18" t="n"/>
      <c r="F65" s="19">
        <f>IF($E65="","",IFERROR(VLOOKUP($E65,'Parâmetros'!$K$19:$L$28,2,FALSE),"Tipo não parametrizado"))</f>
        <v/>
      </c>
      <c r="G65" s="20" t="n"/>
      <c r="H65" s="20" t="n"/>
      <c r="I65" s="20" t="n"/>
      <c r="J65" s="15">
        <f>IF($D65="","",IFERROR(IF($F65="Trabalhadas",IF($H65="","",$H65),IF($F65="Previstas",$G65,IF($F65="Zero",0,IF($F65="Manual",IF($I65="","",$I65),"")))),""))</f>
        <v/>
      </c>
      <c r="K65" s="15">
        <f>IF(OR($D65="",$G65="",$J65=""),"",IFERROR($J65-$G65,""))</f>
        <v/>
      </c>
      <c r="L65" s="15">
        <f>IF(OR($B65="",$D65="",$K65=""),"",SUMIFS($K$2:$K$201,$B$2:$B$201,$B65,$D$2:$D$201,"&lt;="&amp;$D65))</f>
        <v/>
      </c>
      <c r="M65" s="19">
        <f>IF(OR($B65="",$C65=""),"",IFERROR(IF(AND($C65=VLOOKUP($B65,'Parâmetros'!$G$19:$I$118,2,FALSE),VLOOKUP($B65,'Parâmetros'!$G$19:$I$118,3,FALSE)="Sim",VLOOKUP($C65,'Parâmetros'!$A$19:$E$38,5,FALSE)="Sim"),"OK","Verificar grupo/estado"),"Colaborador ou grupo não parametrizado"))</f>
        <v/>
      </c>
      <c r="N65" s="14">
        <f>IF(OR($B65="",$D65=""),"",IF(COUNTIFS($B$2:$B$201,$B65,$D$2:$D$201,$D65)&gt;1,"Duplicado",""))</f>
        <v/>
      </c>
      <c r="O65" s="19">
        <f>IF($K65="","",IF(AND('Parâmetros'!$B$9="",'Parâmetros'!$B$10=""),"Não configurado",IF(OR(AND('Parâmetros'!$B$9&lt;&gt;"",$K65&gt;'Parâmetros'!$B$9),AND('Parâmetros'!$B$10&lt;&gt;"",$K65&lt;-'Parâmetros'!$B$10)),"Fora do limite interno","OK")))</f>
        <v/>
      </c>
      <c r="P65" s="19">
        <f>IF($L65="","",IF(AND('Parâmetros'!$B$11="",'Parâmetros'!$B$12=""),"Não configurado",IF(OR(AND('Parâmetros'!$B$11&lt;&gt;"",$L65&gt;'Parâmetros'!$B$11),AND('Parâmetros'!$B$12&lt;&gt;"",$L65&lt;-'Parâmetros'!$B$12)),"Fora do limite interno","OK")))</f>
        <v/>
      </c>
      <c r="Q65" s="14">
        <f>IF($D65="","",IF(OR($M65&lt;&gt;"OK",$N65="Duplicado",$O65="Fora do limite interno",$P65="Fora do limite interno",$J65=""),"Rever","OK"))</f>
        <v/>
      </c>
      <c r="R65" s="18" t="n"/>
      <c r="S65" s="16" t="n"/>
      <c r="T65" s="17" t="n"/>
    </row>
    <row r="66">
      <c r="A66" s="14">
        <f>IF($D66="","",ROW()-1)</f>
        <v/>
      </c>
      <c r="B66" s="16" t="n"/>
      <c r="C66" s="16" t="n"/>
      <c r="D66" s="17" t="n"/>
      <c r="E66" s="18" t="n"/>
      <c r="F66" s="19">
        <f>IF($E66="","",IFERROR(VLOOKUP($E66,'Parâmetros'!$K$19:$L$28,2,FALSE),"Tipo não parametrizado"))</f>
        <v/>
      </c>
      <c r="G66" s="20" t="n"/>
      <c r="H66" s="20" t="n"/>
      <c r="I66" s="20" t="n"/>
      <c r="J66" s="15">
        <f>IF($D66="","",IFERROR(IF($F66="Trabalhadas",IF($H66="","",$H66),IF($F66="Previstas",$G66,IF($F66="Zero",0,IF($F66="Manual",IF($I66="","",$I66),"")))),""))</f>
        <v/>
      </c>
      <c r="K66" s="15">
        <f>IF(OR($D66="",$G66="",$J66=""),"",IFERROR($J66-$G66,""))</f>
        <v/>
      </c>
      <c r="L66" s="15">
        <f>IF(OR($B66="",$D66="",$K66=""),"",SUMIFS($K$2:$K$201,$B$2:$B$201,$B66,$D$2:$D$201,"&lt;="&amp;$D66))</f>
        <v/>
      </c>
      <c r="M66" s="19">
        <f>IF(OR($B66="",$C66=""),"",IFERROR(IF(AND($C66=VLOOKUP($B66,'Parâmetros'!$G$19:$I$118,2,FALSE),VLOOKUP($B66,'Parâmetros'!$G$19:$I$118,3,FALSE)="Sim",VLOOKUP($C66,'Parâmetros'!$A$19:$E$38,5,FALSE)="Sim"),"OK","Verificar grupo/estado"),"Colaborador ou grupo não parametrizado"))</f>
        <v/>
      </c>
      <c r="N66" s="14">
        <f>IF(OR($B66="",$D66=""),"",IF(COUNTIFS($B$2:$B$201,$B66,$D$2:$D$201,$D66)&gt;1,"Duplicado",""))</f>
        <v/>
      </c>
      <c r="O66" s="19">
        <f>IF($K66="","",IF(AND('Parâmetros'!$B$9="",'Parâmetros'!$B$10=""),"Não configurado",IF(OR(AND('Parâmetros'!$B$9&lt;&gt;"",$K66&gt;'Parâmetros'!$B$9),AND('Parâmetros'!$B$10&lt;&gt;"",$K66&lt;-'Parâmetros'!$B$10)),"Fora do limite interno","OK")))</f>
        <v/>
      </c>
      <c r="P66" s="19">
        <f>IF($L66="","",IF(AND('Parâmetros'!$B$11="",'Parâmetros'!$B$12=""),"Não configurado",IF(OR(AND('Parâmetros'!$B$11&lt;&gt;"",$L66&gt;'Parâmetros'!$B$11),AND('Parâmetros'!$B$12&lt;&gt;"",$L66&lt;-'Parâmetros'!$B$12)),"Fora do limite interno","OK")))</f>
        <v/>
      </c>
      <c r="Q66" s="14">
        <f>IF($D66="","",IF(OR($M66&lt;&gt;"OK",$N66="Duplicado",$O66="Fora do limite interno",$P66="Fora do limite interno",$J66=""),"Rever","OK"))</f>
        <v/>
      </c>
      <c r="R66" s="18" t="n"/>
      <c r="S66" s="16" t="n"/>
      <c r="T66" s="17" t="n"/>
    </row>
    <row r="67">
      <c r="A67" s="14">
        <f>IF($D67="","",ROW()-1)</f>
        <v/>
      </c>
      <c r="B67" s="16" t="n"/>
      <c r="C67" s="16" t="n"/>
      <c r="D67" s="17" t="n"/>
      <c r="E67" s="18" t="n"/>
      <c r="F67" s="19">
        <f>IF($E67="","",IFERROR(VLOOKUP($E67,'Parâmetros'!$K$19:$L$28,2,FALSE),"Tipo não parametrizado"))</f>
        <v/>
      </c>
      <c r="G67" s="20" t="n"/>
      <c r="H67" s="20" t="n"/>
      <c r="I67" s="20" t="n"/>
      <c r="J67" s="15">
        <f>IF($D67="","",IFERROR(IF($F67="Trabalhadas",IF($H67="","",$H67),IF($F67="Previstas",$G67,IF($F67="Zero",0,IF($F67="Manual",IF($I67="","",$I67),"")))),""))</f>
        <v/>
      </c>
      <c r="K67" s="15">
        <f>IF(OR($D67="",$G67="",$J67=""),"",IFERROR($J67-$G67,""))</f>
        <v/>
      </c>
      <c r="L67" s="15">
        <f>IF(OR($B67="",$D67="",$K67=""),"",SUMIFS($K$2:$K$201,$B$2:$B$201,$B67,$D$2:$D$201,"&lt;="&amp;$D67))</f>
        <v/>
      </c>
      <c r="M67" s="19">
        <f>IF(OR($B67="",$C67=""),"",IFERROR(IF(AND($C67=VLOOKUP($B67,'Parâmetros'!$G$19:$I$118,2,FALSE),VLOOKUP($B67,'Parâmetros'!$G$19:$I$118,3,FALSE)="Sim",VLOOKUP($C67,'Parâmetros'!$A$19:$E$38,5,FALSE)="Sim"),"OK","Verificar grupo/estado"),"Colaborador ou grupo não parametrizado"))</f>
        <v/>
      </c>
      <c r="N67" s="14">
        <f>IF(OR($B67="",$D67=""),"",IF(COUNTIFS($B$2:$B$201,$B67,$D$2:$D$201,$D67)&gt;1,"Duplicado",""))</f>
        <v/>
      </c>
      <c r="O67" s="19">
        <f>IF($K67="","",IF(AND('Parâmetros'!$B$9="",'Parâmetros'!$B$10=""),"Não configurado",IF(OR(AND('Parâmetros'!$B$9&lt;&gt;"",$K67&gt;'Parâmetros'!$B$9),AND('Parâmetros'!$B$10&lt;&gt;"",$K67&lt;-'Parâmetros'!$B$10)),"Fora do limite interno","OK")))</f>
        <v/>
      </c>
      <c r="P67" s="19">
        <f>IF($L67="","",IF(AND('Parâmetros'!$B$11="",'Parâmetros'!$B$12=""),"Não configurado",IF(OR(AND('Parâmetros'!$B$11&lt;&gt;"",$L67&gt;'Parâmetros'!$B$11),AND('Parâmetros'!$B$12&lt;&gt;"",$L67&lt;-'Parâmetros'!$B$12)),"Fora do limite interno","OK")))</f>
        <v/>
      </c>
      <c r="Q67" s="14">
        <f>IF($D67="","",IF(OR($M67&lt;&gt;"OK",$N67="Duplicado",$O67="Fora do limite interno",$P67="Fora do limite interno",$J67=""),"Rever","OK"))</f>
        <v/>
      </c>
      <c r="R67" s="18" t="n"/>
      <c r="S67" s="16" t="n"/>
      <c r="T67" s="17" t="n"/>
    </row>
    <row r="68">
      <c r="A68" s="14">
        <f>IF($D68="","",ROW()-1)</f>
        <v/>
      </c>
      <c r="B68" s="16" t="n"/>
      <c r="C68" s="16" t="n"/>
      <c r="D68" s="17" t="n"/>
      <c r="E68" s="18" t="n"/>
      <c r="F68" s="19">
        <f>IF($E68="","",IFERROR(VLOOKUP($E68,'Parâmetros'!$K$19:$L$28,2,FALSE),"Tipo não parametrizado"))</f>
        <v/>
      </c>
      <c r="G68" s="20" t="n"/>
      <c r="H68" s="20" t="n"/>
      <c r="I68" s="20" t="n"/>
      <c r="J68" s="15">
        <f>IF($D68="","",IFERROR(IF($F68="Trabalhadas",IF($H68="","",$H68),IF($F68="Previstas",$G68,IF($F68="Zero",0,IF($F68="Manual",IF($I68="","",$I68),"")))),""))</f>
        <v/>
      </c>
      <c r="K68" s="15">
        <f>IF(OR($D68="",$G68="",$J68=""),"",IFERROR($J68-$G68,""))</f>
        <v/>
      </c>
      <c r="L68" s="15">
        <f>IF(OR($B68="",$D68="",$K68=""),"",SUMIFS($K$2:$K$201,$B$2:$B$201,$B68,$D$2:$D$201,"&lt;="&amp;$D68))</f>
        <v/>
      </c>
      <c r="M68" s="19">
        <f>IF(OR($B68="",$C68=""),"",IFERROR(IF(AND($C68=VLOOKUP($B68,'Parâmetros'!$G$19:$I$118,2,FALSE),VLOOKUP($B68,'Parâmetros'!$G$19:$I$118,3,FALSE)="Sim",VLOOKUP($C68,'Parâmetros'!$A$19:$E$38,5,FALSE)="Sim"),"OK","Verificar grupo/estado"),"Colaborador ou grupo não parametrizado"))</f>
        <v/>
      </c>
      <c r="N68" s="14">
        <f>IF(OR($B68="",$D68=""),"",IF(COUNTIFS($B$2:$B$201,$B68,$D$2:$D$201,$D68)&gt;1,"Duplicado",""))</f>
        <v/>
      </c>
      <c r="O68" s="19">
        <f>IF($K68="","",IF(AND('Parâmetros'!$B$9="",'Parâmetros'!$B$10=""),"Não configurado",IF(OR(AND('Parâmetros'!$B$9&lt;&gt;"",$K68&gt;'Parâmetros'!$B$9),AND('Parâmetros'!$B$10&lt;&gt;"",$K68&lt;-'Parâmetros'!$B$10)),"Fora do limite interno","OK")))</f>
        <v/>
      </c>
      <c r="P68" s="19">
        <f>IF($L68="","",IF(AND('Parâmetros'!$B$11="",'Parâmetros'!$B$12=""),"Não configurado",IF(OR(AND('Parâmetros'!$B$11&lt;&gt;"",$L68&gt;'Parâmetros'!$B$11),AND('Parâmetros'!$B$12&lt;&gt;"",$L68&lt;-'Parâmetros'!$B$12)),"Fora do limite interno","OK")))</f>
        <v/>
      </c>
      <c r="Q68" s="14">
        <f>IF($D68="","",IF(OR($M68&lt;&gt;"OK",$N68="Duplicado",$O68="Fora do limite interno",$P68="Fora do limite interno",$J68=""),"Rever","OK"))</f>
        <v/>
      </c>
      <c r="R68" s="18" t="n"/>
      <c r="S68" s="16" t="n"/>
      <c r="T68" s="17" t="n"/>
    </row>
    <row r="69">
      <c r="A69" s="14">
        <f>IF($D69="","",ROW()-1)</f>
        <v/>
      </c>
      <c r="B69" s="16" t="n"/>
      <c r="C69" s="16" t="n"/>
      <c r="D69" s="17" t="n"/>
      <c r="E69" s="18" t="n"/>
      <c r="F69" s="19">
        <f>IF($E69="","",IFERROR(VLOOKUP($E69,'Parâmetros'!$K$19:$L$28,2,FALSE),"Tipo não parametrizado"))</f>
        <v/>
      </c>
      <c r="G69" s="20" t="n"/>
      <c r="H69" s="20" t="n"/>
      <c r="I69" s="20" t="n"/>
      <c r="J69" s="15">
        <f>IF($D69="","",IFERROR(IF($F69="Trabalhadas",IF($H69="","",$H69),IF($F69="Previstas",$G69,IF($F69="Zero",0,IF($F69="Manual",IF($I69="","",$I69),"")))),""))</f>
        <v/>
      </c>
      <c r="K69" s="15">
        <f>IF(OR($D69="",$G69="",$J69=""),"",IFERROR($J69-$G69,""))</f>
        <v/>
      </c>
      <c r="L69" s="15">
        <f>IF(OR($B69="",$D69="",$K69=""),"",SUMIFS($K$2:$K$201,$B$2:$B$201,$B69,$D$2:$D$201,"&lt;="&amp;$D69))</f>
        <v/>
      </c>
      <c r="M69" s="19">
        <f>IF(OR($B69="",$C69=""),"",IFERROR(IF(AND($C69=VLOOKUP($B69,'Parâmetros'!$G$19:$I$118,2,FALSE),VLOOKUP($B69,'Parâmetros'!$G$19:$I$118,3,FALSE)="Sim",VLOOKUP($C69,'Parâmetros'!$A$19:$E$38,5,FALSE)="Sim"),"OK","Verificar grupo/estado"),"Colaborador ou grupo não parametrizado"))</f>
        <v/>
      </c>
      <c r="N69" s="14">
        <f>IF(OR($B69="",$D69=""),"",IF(COUNTIFS($B$2:$B$201,$B69,$D$2:$D$201,$D69)&gt;1,"Duplicado",""))</f>
        <v/>
      </c>
      <c r="O69" s="19">
        <f>IF($K69="","",IF(AND('Parâmetros'!$B$9="",'Parâmetros'!$B$10=""),"Não configurado",IF(OR(AND('Parâmetros'!$B$9&lt;&gt;"",$K69&gt;'Parâmetros'!$B$9),AND('Parâmetros'!$B$10&lt;&gt;"",$K69&lt;-'Parâmetros'!$B$10)),"Fora do limite interno","OK")))</f>
        <v/>
      </c>
      <c r="P69" s="19">
        <f>IF($L69="","",IF(AND('Parâmetros'!$B$11="",'Parâmetros'!$B$12=""),"Não configurado",IF(OR(AND('Parâmetros'!$B$11&lt;&gt;"",$L69&gt;'Parâmetros'!$B$11),AND('Parâmetros'!$B$12&lt;&gt;"",$L69&lt;-'Parâmetros'!$B$12)),"Fora do limite interno","OK")))</f>
        <v/>
      </c>
      <c r="Q69" s="14">
        <f>IF($D69="","",IF(OR($M69&lt;&gt;"OK",$N69="Duplicado",$O69="Fora do limite interno",$P69="Fora do limite interno",$J69=""),"Rever","OK"))</f>
        <v/>
      </c>
      <c r="R69" s="18" t="n"/>
      <c r="S69" s="16" t="n"/>
      <c r="T69" s="17" t="n"/>
    </row>
    <row r="70">
      <c r="A70" s="14">
        <f>IF($D70="","",ROW()-1)</f>
        <v/>
      </c>
      <c r="B70" s="16" t="n"/>
      <c r="C70" s="16" t="n"/>
      <c r="D70" s="17" t="n"/>
      <c r="E70" s="18" t="n"/>
      <c r="F70" s="19">
        <f>IF($E70="","",IFERROR(VLOOKUP($E70,'Parâmetros'!$K$19:$L$28,2,FALSE),"Tipo não parametrizado"))</f>
        <v/>
      </c>
      <c r="G70" s="20" t="n"/>
      <c r="H70" s="20" t="n"/>
      <c r="I70" s="20" t="n"/>
      <c r="J70" s="15">
        <f>IF($D70="","",IFERROR(IF($F70="Trabalhadas",IF($H70="","",$H70),IF($F70="Previstas",$G70,IF($F70="Zero",0,IF($F70="Manual",IF($I70="","",$I70),"")))),""))</f>
        <v/>
      </c>
      <c r="K70" s="15">
        <f>IF(OR($D70="",$G70="",$J70=""),"",IFERROR($J70-$G70,""))</f>
        <v/>
      </c>
      <c r="L70" s="15">
        <f>IF(OR($B70="",$D70="",$K70=""),"",SUMIFS($K$2:$K$201,$B$2:$B$201,$B70,$D$2:$D$201,"&lt;="&amp;$D70))</f>
        <v/>
      </c>
      <c r="M70" s="19">
        <f>IF(OR($B70="",$C70=""),"",IFERROR(IF(AND($C70=VLOOKUP($B70,'Parâmetros'!$G$19:$I$118,2,FALSE),VLOOKUP($B70,'Parâmetros'!$G$19:$I$118,3,FALSE)="Sim",VLOOKUP($C70,'Parâmetros'!$A$19:$E$38,5,FALSE)="Sim"),"OK","Verificar grupo/estado"),"Colaborador ou grupo não parametrizado"))</f>
        <v/>
      </c>
      <c r="N70" s="14">
        <f>IF(OR($B70="",$D70=""),"",IF(COUNTIFS($B$2:$B$201,$B70,$D$2:$D$201,$D70)&gt;1,"Duplicado",""))</f>
        <v/>
      </c>
      <c r="O70" s="19">
        <f>IF($K70="","",IF(AND('Parâmetros'!$B$9="",'Parâmetros'!$B$10=""),"Não configurado",IF(OR(AND('Parâmetros'!$B$9&lt;&gt;"",$K70&gt;'Parâmetros'!$B$9),AND('Parâmetros'!$B$10&lt;&gt;"",$K70&lt;-'Parâmetros'!$B$10)),"Fora do limite interno","OK")))</f>
        <v/>
      </c>
      <c r="P70" s="19">
        <f>IF($L70="","",IF(AND('Parâmetros'!$B$11="",'Parâmetros'!$B$12=""),"Não configurado",IF(OR(AND('Parâmetros'!$B$11&lt;&gt;"",$L70&gt;'Parâmetros'!$B$11),AND('Parâmetros'!$B$12&lt;&gt;"",$L70&lt;-'Parâmetros'!$B$12)),"Fora do limite interno","OK")))</f>
        <v/>
      </c>
      <c r="Q70" s="14">
        <f>IF($D70="","",IF(OR($M70&lt;&gt;"OK",$N70="Duplicado",$O70="Fora do limite interno",$P70="Fora do limite interno",$J70=""),"Rever","OK"))</f>
        <v/>
      </c>
      <c r="R70" s="18" t="n"/>
      <c r="S70" s="16" t="n"/>
      <c r="T70" s="17" t="n"/>
    </row>
    <row r="71">
      <c r="A71" s="14">
        <f>IF($D71="","",ROW()-1)</f>
        <v/>
      </c>
      <c r="B71" s="16" t="n"/>
      <c r="C71" s="16" t="n"/>
      <c r="D71" s="17" t="n"/>
      <c r="E71" s="18" t="n"/>
      <c r="F71" s="19">
        <f>IF($E71="","",IFERROR(VLOOKUP($E71,'Parâmetros'!$K$19:$L$28,2,FALSE),"Tipo não parametrizado"))</f>
        <v/>
      </c>
      <c r="G71" s="20" t="n"/>
      <c r="H71" s="20" t="n"/>
      <c r="I71" s="20" t="n"/>
      <c r="J71" s="15">
        <f>IF($D71="","",IFERROR(IF($F71="Trabalhadas",IF($H71="","",$H71),IF($F71="Previstas",$G71,IF($F71="Zero",0,IF($F71="Manual",IF($I71="","",$I71),"")))),""))</f>
        <v/>
      </c>
      <c r="K71" s="15">
        <f>IF(OR($D71="",$G71="",$J71=""),"",IFERROR($J71-$G71,""))</f>
        <v/>
      </c>
      <c r="L71" s="15">
        <f>IF(OR($B71="",$D71="",$K71=""),"",SUMIFS($K$2:$K$201,$B$2:$B$201,$B71,$D$2:$D$201,"&lt;="&amp;$D71))</f>
        <v/>
      </c>
      <c r="M71" s="19">
        <f>IF(OR($B71="",$C71=""),"",IFERROR(IF(AND($C71=VLOOKUP($B71,'Parâmetros'!$G$19:$I$118,2,FALSE),VLOOKUP($B71,'Parâmetros'!$G$19:$I$118,3,FALSE)="Sim",VLOOKUP($C71,'Parâmetros'!$A$19:$E$38,5,FALSE)="Sim"),"OK","Verificar grupo/estado"),"Colaborador ou grupo não parametrizado"))</f>
        <v/>
      </c>
      <c r="N71" s="14">
        <f>IF(OR($B71="",$D71=""),"",IF(COUNTIFS($B$2:$B$201,$B71,$D$2:$D$201,$D71)&gt;1,"Duplicado",""))</f>
        <v/>
      </c>
      <c r="O71" s="19">
        <f>IF($K71="","",IF(AND('Parâmetros'!$B$9="",'Parâmetros'!$B$10=""),"Não configurado",IF(OR(AND('Parâmetros'!$B$9&lt;&gt;"",$K71&gt;'Parâmetros'!$B$9),AND('Parâmetros'!$B$10&lt;&gt;"",$K71&lt;-'Parâmetros'!$B$10)),"Fora do limite interno","OK")))</f>
        <v/>
      </c>
      <c r="P71" s="19">
        <f>IF($L71="","",IF(AND('Parâmetros'!$B$11="",'Parâmetros'!$B$12=""),"Não configurado",IF(OR(AND('Parâmetros'!$B$11&lt;&gt;"",$L71&gt;'Parâmetros'!$B$11),AND('Parâmetros'!$B$12&lt;&gt;"",$L71&lt;-'Parâmetros'!$B$12)),"Fora do limite interno","OK")))</f>
        <v/>
      </c>
      <c r="Q71" s="14">
        <f>IF($D71="","",IF(OR($M71&lt;&gt;"OK",$N71="Duplicado",$O71="Fora do limite interno",$P71="Fora do limite interno",$J71=""),"Rever","OK"))</f>
        <v/>
      </c>
      <c r="R71" s="18" t="n"/>
      <c r="S71" s="16" t="n"/>
      <c r="T71" s="17" t="n"/>
    </row>
    <row r="72">
      <c r="A72" s="14">
        <f>IF($D72="","",ROW()-1)</f>
        <v/>
      </c>
      <c r="B72" s="16" t="n"/>
      <c r="C72" s="16" t="n"/>
      <c r="D72" s="17" t="n"/>
      <c r="E72" s="18" t="n"/>
      <c r="F72" s="19">
        <f>IF($E72="","",IFERROR(VLOOKUP($E72,'Parâmetros'!$K$19:$L$28,2,FALSE),"Tipo não parametrizado"))</f>
        <v/>
      </c>
      <c r="G72" s="20" t="n"/>
      <c r="H72" s="20" t="n"/>
      <c r="I72" s="20" t="n"/>
      <c r="J72" s="15">
        <f>IF($D72="","",IFERROR(IF($F72="Trabalhadas",IF($H72="","",$H72),IF($F72="Previstas",$G72,IF($F72="Zero",0,IF($F72="Manual",IF($I72="","",$I72),"")))),""))</f>
        <v/>
      </c>
      <c r="K72" s="15">
        <f>IF(OR($D72="",$G72="",$J72=""),"",IFERROR($J72-$G72,""))</f>
        <v/>
      </c>
      <c r="L72" s="15">
        <f>IF(OR($B72="",$D72="",$K72=""),"",SUMIFS($K$2:$K$201,$B$2:$B$201,$B72,$D$2:$D$201,"&lt;="&amp;$D72))</f>
        <v/>
      </c>
      <c r="M72" s="19">
        <f>IF(OR($B72="",$C72=""),"",IFERROR(IF(AND($C72=VLOOKUP($B72,'Parâmetros'!$G$19:$I$118,2,FALSE),VLOOKUP($B72,'Parâmetros'!$G$19:$I$118,3,FALSE)="Sim",VLOOKUP($C72,'Parâmetros'!$A$19:$E$38,5,FALSE)="Sim"),"OK","Verificar grupo/estado"),"Colaborador ou grupo não parametrizado"))</f>
        <v/>
      </c>
      <c r="N72" s="14">
        <f>IF(OR($B72="",$D72=""),"",IF(COUNTIFS($B$2:$B$201,$B72,$D$2:$D$201,$D72)&gt;1,"Duplicado",""))</f>
        <v/>
      </c>
      <c r="O72" s="19">
        <f>IF($K72="","",IF(AND('Parâmetros'!$B$9="",'Parâmetros'!$B$10=""),"Não configurado",IF(OR(AND('Parâmetros'!$B$9&lt;&gt;"",$K72&gt;'Parâmetros'!$B$9),AND('Parâmetros'!$B$10&lt;&gt;"",$K72&lt;-'Parâmetros'!$B$10)),"Fora do limite interno","OK")))</f>
        <v/>
      </c>
      <c r="P72" s="19">
        <f>IF($L72="","",IF(AND('Parâmetros'!$B$11="",'Parâmetros'!$B$12=""),"Não configurado",IF(OR(AND('Parâmetros'!$B$11&lt;&gt;"",$L72&gt;'Parâmetros'!$B$11),AND('Parâmetros'!$B$12&lt;&gt;"",$L72&lt;-'Parâmetros'!$B$12)),"Fora do limite interno","OK")))</f>
        <v/>
      </c>
      <c r="Q72" s="14">
        <f>IF($D72="","",IF(OR($M72&lt;&gt;"OK",$N72="Duplicado",$O72="Fora do limite interno",$P72="Fora do limite interno",$J72=""),"Rever","OK"))</f>
        <v/>
      </c>
      <c r="R72" s="18" t="n"/>
      <c r="S72" s="16" t="n"/>
      <c r="T72" s="17" t="n"/>
    </row>
    <row r="73">
      <c r="A73" s="14">
        <f>IF($D73="","",ROW()-1)</f>
        <v/>
      </c>
      <c r="B73" s="16" t="n"/>
      <c r="C73" s="16" t="n"/>
      <c r="D73" s="17" t="n"/>
      <c r="E73" s="18" t="n"/>
      <c r="F73" s="19">
        <f>IF($E73="","",IFERROR(VLOOKUP($E73,'Parâmetros'!$K$19:$L$28,2,FALSE),"Tipo não parametrizado"))</f>
        <v/>
      </c>
      <c r="G73" s="20" t="n"/>
      <c r="H73" s="20" t="n"/>
      <c r="I73" s="20" t="n"/>
      <c r="J73" s="15">
        <f>IF($D73="","",IFERROR(IF($F73="Trabalhadas",IF($H73="","",$H73),IF($F73="Previstas",$G73,IF($F73="Zero",0,IF($F73="Manual",IF($I73="","",$I73),"")))),""))</f>
        <v/>
      </c>
      <c r="K73" s="15">
        <f>IF(OR($D73="",$G73="",$J73=""),"",IFERROR($J73-$G73,""))</f>
        <v/>
      </c>
      <c r="L73" s="15">
        <f>IF(OR($B73="",$D73="",$K73=""),"",SUMIFS($K$2:$K$201,$B$2:$B$201,$B73,$D$2:$D$201,"&lt;="&amp;$D73))</f>
        <v/>
      </c>
      <c r="M73" s="19">
        <f>IF(OR($B73="",$C73=""),"",IFERROR(IF(AND($C73=VLOOKUP($B73,'Parâmetros'!$G$19:$I$118,2,FALSE),VLOOKUP($B73,'Parâmetros'!$G$19:$I$118,3,FALSE)="Sim",VLOOKUP($C73,'Parâmetros'!$A$19:$E$38,5,FALSE)="Sim"),"OK","Verificar grupo/estado"),"Colaborador ou grupo não parametrizado"))</f>
        <v/>
      </c>
      <c r="N73" s="14">
        <f>IF(OR($B73="",$D73=""),"",IF(COUNTIFS($B$2:$B$201,$B73,$D$2:$D$201,$D73)&gt;1,"Duplicado",""))</f>
        <v/>
      </c>
      <c r="O73" s="19">
        <f>IF($K73="","",IF(AND('Parâmetros'!$B$9="",'Parâmetros'!$B$10=""),"Não configurado",IF(OR(AND('Parâmetros'!$B$9&lt;&gt;"",$K73&gt;'Parâmetros'!$B$9),AND('Parâmetros'!$B$10&lt;&gt;"",$K73&lt;-'Parâmetros'!$B$10)),"Fora do limite interno","OK")))</f>
        <v/>
      </c>
      <c r="P73" s="19">
        <f>IF($L73="","",IF(AND('Parâmetros'!$B$11="",'Parâmetros'!$B$12=""),"Não configurado",IF(OR(AND('Parâmetros'!$B$11&lt;&gt;"",$L73&gt;'Parâmetros'!$B$11),AND('Parâmetros'!$B$12&lt;&gt;"",$L73&lt;-'Parâmetros'!$B$12)),"Fora do limite interno","OK")))</f>
        <v/>
      </c>
      <c r="Q73" s="14">
        <f>IF($D73="","",IF(OR($M73&lt;&gt;"OK",$N73="Duplicado",$O73="Fora do limite interno",$P73="Fora do limite interno",$J73=""),"Rever","OK"))</f>
        <v/>
      </c>
      <c r="R73" s="18" t="n"/>
      <c r="S73" s="16" t="n"/>
      <c r="T73" s="17" t="n"/>
    </row>
    <row r="74">
      <c r="A74" s="14">
        <f>IF($D74="","",ROW()-1)</f>
        <v/>
      </c>
      <c r="B74" s="16" t="n"/>
      <c r="C74" s="16" t="n"/>
      <c r="D74" s="17" t="n"/>
      <c r="E74" s="18" t="n"/>
      <c r="F74" s="19">
        <f>IF($E74="","",IFERROR(VLOOKUP($E74,'Parâmetros'!$K$19:$L$28,2,FALSE),"Tipo não parametrizado"))</f>
        <v/>
      </c>
      <c r="G74" s="20" t="n"/>
      <c r="H74" s="20" t="n"/>
      <c r="I74" s="20" t="n"/>
      <c r="J74" s="15">
        <f>IF($D74="","",IFERROR(IF($F74="Trabalhadas",IF($H74="","",$H74),IF($F74="Previstas",$G74,IF($F74="Zero",0,IF($F74="Manual",IF($I74="","",$I74),"")))),""))</f>
        <v/>
      </c>
      <c r="K74" s="15">
        <f>IF(OR($D74="",$G74="",$J74=""),"",IFERROR($J74-$G74,""))</f>
        <v/>
      </c>
      <c r="L74" s="15">
        <f>IF(OR($B74="",$D74="",$K74=""),"",SUMIFS($K$2:$K$201,$B$2:$B$201,$B74,$D$2:$D$201,"&lt;="&amp;$D74))</f>
        <v/>
      </c>
      <c r="M74" s="19">
        <f>IF(OR($B74="",$C74=""),"",IFERROR(IF(AND($C74=VLOOKUP($B74,'Parâmetros'!$G$19:$I$118,2,FALSE),VLOOKUP($B74,'Parâmetros'!$G$19:$I$118,3,FALSE)="Sim",VLOOKUP($C74,'Parâmetros'!$A$19:$E$38,5,FALSE)="Sim"),"OK","Verificar grupo/estado"),"Colaborador ou grupo não parametrizado"))</f>
        <v/>
      </c>
      <c r="N74" s="14">
        <f>IF(OR($B74="",$D74=""),"",IF(COUNTIFS($B$2:$B$201,$B74,$D$2:$D$201,$D74)&gt;1,"Duplicado",""))</f>
        <v/>
      </c>
      <c r="O74" s="19">
        <f>IF($K74="","",IF(AND('Parâmetros'!$B$9="",'Parâmetros'!$B$10=""),"Não configurado",IF(OR(AND('Parâmetros'!$B$9&lt;&gt;"",$K74&gt;'Parâmetros'!$B$9),AND('Parâmetros'!$B$10&lt;&gt;"",$K74&lt;-'Parâmetros'!$B$10)),"Fora do limite interno","OK")))</f>
        <v/>
      </c>
      <c r="P74" s="19">
        <f>IF($L74="","",IF(AND('Parâmetros'!$B$11="",'Parâmetros'!$B$12=""),"Não configurado",IF(OR(AND('Parâmetros'!$B$11&lt;&gt;"",$L74&gt;'Parâmetros'!$B$11),AND('Parâmetros'!$B$12&lt;&gt;"",$L74&lt;-'Parâmetros'!$B$12)),"Fora do limite interno","OK")))</f>
        <v/>
      </c>
      <c r="Q74" s="14">
        <f>IF($D74="","",IF(OR($M74&lt;&gt;"OK",$N74="Duplicado",$O74="Fora do limite interno",$P74="Fora do limite interno",$J74=""),"Rever","OK"))</f>
        <v/>
      </c>
      <c r="R74" s="18" t="n"/>
      <c r="S74" s="16" t="n"/>
      <c r="T74" s="17" t="n"/>
    </row>
    <row r="75">
      <c r="A75" s="14">
        <f>IF($D75="","",ROW()-1)</f>
        <v/>
      </c>
      <c r="B75" s="16" t="n"/>
      <c r="C75" s="16" t="n"/>
      <c r="D75" s="17" t="n"/>
      <c r="E75" s="18" t="n"/>
      <c r="F75" s="19">
        <f>IF($E75="","",IFERROR(VLOOKUP($E75,'Parâmetros'!$K$19:$L$28,2,FALSE),"Tipo não parametrizado"))</f>
        <v/>
      </c>
      <c r="G75" s="20" t="n"/>
      <c r="H75" s="20" t="n"/>
      <c r="I75" s="20" t="n"/>
      <c r="J75" s="15">
        <f>IF($D75="","",IFERROR(IF($F75="Trabalhadas",IF($H75="","",$H75),IF($F75="Previstas",$G75,IF($F75="Zero",0,IF($F75="Manual",IF($I75="","",$I75),"")))),""))</f>
        <v/>
      </c>
      <c r="K75" s="15">
        <f>IF(OR($D75="",$G75="",$J75=""),"",IFERROR($J75-$G75,""))</f>
        <v/>
      </c>
      <c r="L75" s="15">
        <f>IF(OR($B75="",$D75="",$K75=""),"",SUMIFS($K$2:$K$201,$B$2:$B$201,$B75,$D$2:$D$201,"&lt;="&amp;$D75))</f>
        <v/>
      </c>
      <c r="M75" s="19">
        <f>IF(OR($B75="",$C75=""),"",IFERROR(IF(AND($C75=VLOOKUP($B75,'Parâmetros'!$G$19:$I$118,2,FALSE),VLOOKUP($B75,'Parâmetros'!$G$19:$I$118,3,FALSE)="Sim",VLOOKUP($C75,'Parâmetros'!$A$19:$E$38,5,FALSE)="Sim"),"OK","Verificar grupo/estado"),"Colaborador ou grupo não parametrizado"))</f>
        <v/>
      </c>
      <c r="N75" s="14">
        <f>IF(OR($B75="",$D75=""),"",IF(COUNTIFS($B$2:$B$201,$B75,$D$2:$D$201,$D75)&gt;1,"Duplicado",""))</f>
        <v/>
      </c>
      <c r="O75" s="19">
        <f>IF($K75="","",IF(AND('Parâmetros'!$B$9="",'Parâmetros'!$B$10=""),"Não configurado",IF(OR(AND('Parâmetros'!$B$9&lt;&gt;"",$K75&gt;'Parâmetros'!$B$9),AND('Parâmetros'!$B$10&lt;&gt;"",$K75&lt;-'Parâmetros'!$B$10)),"Fora do limite interno","OK")))</f>
        <v/>
      </c>
      <c r="P75" s="19">
        <f>IF($L75="","",IF(AND('Parâmetros'!$B$11="",'Parâmetros'!$B$12=""),"Não configurado",IF(OR(AND('Parâmetros'!$B$11&lt;&gt;"",$L75&gt;'Parâmetros'!$B$11),AND('Parâmetros'!$B$12&lt;&gt;"",$L75&lt;-'Parâmetros'!$B$12)),"Fora do limite interno","OK")))</f>
        <v/>
      </c>
      <c r="Q75" s="14">
        <f>IF($D75="","",IF(OR($M75&lt;&gt;"OK",$N75="Duplicado",$O75="Fora do limite interno",$P75="Fora do limite interno",$J75=""),"Rever","OK"))</f>
        <v/>
      </c>
      <c r="R75" s="18" t="n"/>
      <c r="S75" s="16" t="n"/>
      <c r="T75" s="17" t="n"/>
    </row>
    <row r="76">
      <c r="A76" s="14">
        <f>IF($D76="","",ROW()-1)</f>
        <v/>
      </c>
      <c r="B76" s="16" t="n"/>
      <c r="C76" s="16" t="n"/>
      <c r="D76" s="17" t="n"/>
      <c r="E76" s="18" t="n"/>
      <c r="F76" s="19">
        <f>IF($E76="","",IFERROR(VLOOKUP($E76,'Parâmetros'!$K$19:$L$28,2,FALSE),"Tipo não parametrizado"))</f>
        <v/>
      </c>
      <c r="G76" s="20" t="n"/>
      <c r="H76" s="20" t="n"/>
      <c r="I76" s="20" t="n"/>
      <c r="J76" s="15">
        <f>IF($D76="","",IFERROR(IF($F76="Trabalhadas",IF($H76="","",$H76),IF($F76="Previstas",$G76,IF($F76="Zero",0,IF($F76="Manual",IF($I76="","",$I76),"")))),""))</f>
        <v/>
      </c>
      <c r="K76" s="15">
        <f>IF(OR($D76="",$G76="",$J76=""),"",IFERROR($J76-$G76,""))</f>
        <v/>
      </c>
      <c r="L76" s="15">
        <f>IF(OR($B76="",$D76="",$K76=""),"",SUMIFS($K$2:$K$201,$B$2:$B$201,$B76,$D$2:$D$201,"&lt;="&amp;$D76))</f>
        <v/>
      </c>
      <c r="M76" s="19">
        <f>IF(OR($B76="",$C76=""),"",IFERROR(IF(AND($C76=VLOOKUP($B76,'Parâmetros'!$G$19:$I$118,2,FALSE),VLOOKUP($B76,'Parâmetros'!$G$19:$I$118,3,FALSE)="Sim",VLOOKUP($C76,'Parâmetros'!$A$19:$E$38,5,FALSE)="Sim"),"OK","Verificar grupo/estado"),"Colaborador ou grupo não parametrizado"))</f>
        <v/>
      </c>
      <c r="N76" s="14">
        <f>IF(OR($B76="",$D76=""),"",IF(COUNTIFS($B$2:$B$201,$B76,$D$2:$D$201,$D76)&gt;1,"Duplicado",""))</f>
        <v/>
      </c>
      <c r="O76" s="19">
        <f>IF($K76="","",IF(AND('Parâmetros'!$B$9="",'Parâmetros'!$B$10=""),"Não configurado",IF(OR(AND('Parâmetros'!$B$9&lt;&gt;"",$K76&gt;'Parâmetros'!$B$9),AND('Parâmetros'!$B$10&lt;&gt;"",$K76&lt;-'Parâmetros'!$B$10)),"Fora do limite interno","OK")))</f>
        <v/>
      </c>
      <c r="P76" s="19">
        <f>IF($L76="","",IF(AND('Parâmetros'!$B$11="",'Parâmetros'!$B$12=""),"Não configurado",IF(OR(AND('Parâmetros'!$B$11&lt;&gt;"",$L76&gt;'Parâmetros'!$B$11),AND('Parâmetros'!$B$12&lt;&gt;"",$L76&lt;-'Parâmetros'!$B$12)),"Fora do limite interno","OK")))</f>
        <v/>
      </c>
      <c r="Q76" s="14">
        <f>IF($D76="","",IF(OR($M76&lt;&gt;"OK",$N76="Duplicado",$O76="Fora do limite interno",$P76="Fora do limite interno",$J76=""),"Rever","OK"))</f>
        <v/>
      </c>
      <c r="R76" s="18" t="n"/>
      <c r="S76" s="16" t="n"/>
      <c r="T76" s="17" t="n"/>
    </row>
    <row r="77">
      <c r="A77" s="14">
        <f>IF($D77="","",ROW()-1)</f>
        <v/>
      </c>
      <c r="B77" s="16" t="n"/>
      <c r="C77" s="16" t="n"/>
      <c r="D77" s="17" t="n"/>
      <c r="E77" s="18" t="n"/>
      <c r="F77" s="19">
        <f>IF($E77="","",IFERROR(VLOOKUP($E77,'Parâmetros'!$K$19:$L$28,2,FALSE),"Tipo não parametrizado"))</f>
        <v/>
      </c>
      <c r="G77" s="20" t="n"/>
      <c r="H77" s="20" t="n"/>
      <c r="I77" s="20" t="n"/>
      <c r="J77" s="15">
        <f>IF($D77="","",IFERROR(IF($F77="Trabalhadas",IF($H77="","",$H77),IF($F77="Previstas",$G77,IF($F77="Zero",0,IF($F77="Manual",IF($I77="","",$I77),"")))),""))</f>
        <v/>
      </c>
      <c r="K77" s="15">
        <f>IF(OR($D77="",$G77="",$J77=""),"",IFERROR($J77-$G77,""))</f>
        <v/>
      </c>
      <c r="L77" s="15">
        <f>IF(OR($B77="",$D77="",$K77=""),"",SUMIFS($K$2:$K$201,$B$2:$B$201,$B77,$D$2:$D$201,"&lt;="&amp;$D77))</f>
        <v/>
      </c>
      <c r="M77" s="19">
        <f>IF(OR($B77="",$C77=""),"",IFERROR(IF(AND($C77=VLOOKUP($B77,'Parâmetros'!$G$19:$I$118,2,FALSE),VLOOKUP($B77,'Parâmetros'!$G$19:$I$118,3,FALSE)="Sim",VLOOKUP($C77,'Parâmetros'!$A$19:$E$38,5,FALSE)="Sim"),"OK","Verificar grupo/estado"),"Colaborador ou grupo não parametrizado"))</f>
        <v/>
      </c>
      <c r="N77" s="14">
        <f>IF(OR($B77="",$D77=""),"",IF(COUNTIFS($B$2:$B$201,$B77,$D$2:$D$201,$D77)&gt;1,"Duplicado",""))</f>
        <v/>
      </c>
      <c r="O77" s="19">
        <f>IF($K77="","",IF(AND('Parâmetros'!$B$9="",'Parâmetros'!$B$10=""),"Não configurado",IF(OR(AND('Parâmetros'!$B$9&lt;&gt;"",$K77&gt;'Parâmetros'!$B$9),AND('Parâmetros'!$B$10&lt;&gt;"",$K77&lt;-'Parâmetros'!$B$10)),"Fora do limite interno","OK")))</f>
        <v/>
      </c>
      <c r="P77" s="19">
        <f>IF($L77="","",IF(AND('Parâmetros'!$B$11="",'Parâmetros'!$B$12=""),"Não configurado",IF(OR(AND('Parâmetros'!$B$11&lt;&gt;"",$L77&gt;'Parâmetros'!$B$11),AND('Parâmetros'!$B$12&lt;&gt;"",$L77&lt;-'Parâmetros'!$B$12)),"Fora do limite interno","OK")))</f>
        <v/>
      </c>
      <c r="Q77" s="14">
        <f>IF($D77="","",IF(OR($M77&lt;&gt;"OK",$N77="Duplicado",$O77="Fora do limite interno",$P77="Fora do limite interno",$J77=""),"Rever","OK"))</f>
        <v/>
      </c>
      <c r="R77" s="18" t="n"/>
      <c r="S77" s="16" t="n"/>
      <c r="T77" s="17" t="n"/>
    </row>
    <row r="78">
      <c r="A78" s="14">
        <f>IF($D78="","",ROW()-1)</f>
        <v/>
      </c>
      <c r="B78" s="16" t="n"/>
      <c r="C78" s="16" t="n"/>
      <c r="D78" s="17" t="n"/>
      <c r="E78" s="18" t="n"/>
      <c r="F78" s="19">
        <f>IF($E78="","",IFERROR(VLOOKUP($E78,'Parâmetros'!$K$19:$L$28,2,FALSE),"Tipo não parametrizado"))</f>
        <v/>
      </c>
      <c r="G78" s="20" t="n"/>
      <c r="H78" s="20" t="n"/>
      <c r="I78" s="20" t="n"/>
      <c r="J78" s="15">
        <f>IF($D78="","",IFERROR(IF($F78="Trabalhadas",IF($H78="","",$H78),IF($F78="Previstas",$G78,IF($F78="Zero",0,IF($F78="Manual",IF($I78="","",$I78),"")))),""))</f>
        <v/>
      </c>
      <c r="K78" s="15">
        <f>IF(OR($D78="",$G78="",$J78=""),"",IFERROR($J78-$G78,""))</f>
        <v/>
      </c>
      <c r="L78" s="15">
        <f>IF(OR($B78="",$D78="",$K78=""),"",SUMIFS($K$2:$K$201,$B$2:$B$201,$B78,$D$2:$D$201,"&lt;="&amp;$D78))</f>
        <v/>
      </c>
      <c r="M78" s="19">
        <f>IF(OR($B78="",$C78=""),"",IFERROR(IF(AND($C78=VLOOKUP($B78,'Parâmetros'!$G$19:$I$118,2,FALSE),VLOOKUP($B78,'Parâmetros'!$G$19:$I$118,3,FALSE)="Sim",VLOOKUP($C78,'Parâmetros'!$A$19:$E$38,5,FALSE)="Sim"),"OK","Verificar grupo/estado"),"Colaborador ou grupo não parametrizado"))</f>
        <v/>
      </c>
      <c r="N78" s="14">
        <f>IF(OR($B78="",$D78=""),"",IF(COUNTIFS($B$2:$B$201,$B78,$D$2:$D$201,$D78)&gt;1,"Duplicado",""))</f>
        <v/>
      </c>
      <c r="O78" s="19">
        <f>IF($K78="","",IF(AND('Parâmetros'!$B$9="",'Parâmetros'!$B$10=""),"Não configurado",IF(OR(AND('Parâmetros'!$B$9&lt;&gt;"",$K78&gt;'Parâmetros'!$B$9),AND('Parâmetros'!$B$10&lt;&gt;"",$K78&lt;-'Parâmetros'!$B$10)),"Fora do limite interno","OK")))</f>
        <v/>
      </c>
      <c r="P78" s="19">
        <f>IF($L78="","",IF(AND('Parâmetros'!$B$11="",'Parâmetros'!$B$12=""),"Não configurado",IF(OR(AND('Parâmetros'!$B$11&lt;&gt;"",$L78&gt;'Parâmetros'!$B$11),AND('Parâmetros'!$B$12&lt;&gt;"",$L78&lt;-'Parâmetros'!$B$12)),"Fora do limite interno","OK")))</f>
        <v/>
      </c>
      <c r="Q78" s="14">
        <f>IF($D78="","",IF(OR($M78&lt;&gt;"OK",$N78="Duplicado",$O78="Fora do limite interno",$P78="Fora do limite interno",$J78=""),"Rever","OK"))</f>
        <v/>
      </c>
      <c r="R78" s="18" t="n"/>
      <c r="S78" s="16" t="n"/>
      <c r="T78" s="17" t="n"/>
    </row>
    <row r="79">
      <c r="A79" s="14">
        <f>IF($D79="","",ROW()-1)</f>
        <v/>
      </c>
      <c r="B79" s="16" t="n"/>
      <c r="C79" s="16" t="n"/>
      <c r="D79" s="17" t="n"/>
      <c r="E79" s="18" t="n"/>
      <c r="F79" s="19">
        <f>IF($E79="","",IFERROR(VLOOKUP($E79,'Parâmetros'!$K$19:$L$28,2,FALSE),"Tipo não parametrizado"))</f>
        <v/>
      </c>
      <c r="G79" s="20" t="n"/>
      <c r="H79" s="20" t="n"/>
      <c r="I79" s="20" t="n"/>
      <c r="J79" s="15">
        <f>IF($D79="","",IFERROR(IF($F79="Trabalhadas",IF($H79="","",$H79),IF($F79="Previstas",$G79,IF($F79="Zero",0,IF($F79="Manual",IF($I79="","",$I79),"")))),""))</f>
        <v/>
      </c>
      <c r="K79" s="15">
        <f>IF(OR($D79="",$G79="",$J79=""),"",IFERROR($J79-$G79,""))</f>
        <v/>
      </c>
      <c r="L79" s="15">
        <f>IF(OR($B79="",$D79="",$K79=""),"",SUMIFS($K$2:$K$201,$B$2:$B$201,$B79,$D$2:$D$201,"&lt;="&amp;$D79))</f>
        <v/>
      </c>
      <c r="M79" s="19">
        <f>IF(OR($B79="",$C79=""),"",IFERROR(IF(AND($C79=VLOOKUP($B79,'Parâmetros'!$G$19:$I$118,2,FALSE),VLOOKUP($B79,'Parâmetros'!$G$19:$I$118,3,FALSE)="Sim",VLOOKUP($C79,'Parâmetros'!$A$19:$E$38,5,FALSE)="Sim"),"OK","Verificar grupo/estado"),"Colaborador ou grupo não parametrizado"))</f>
        <v/>
      </c>
      <c r="N79" s="14">
        <f>IF(OR($B79="",$D79=""),"",IF(COUNTIFS($B$2:$B$201,$B79,$D$2:$D$201,$D79)&gt;1,"Duplicado",""))</f>
        <v/>
      </c>
      <c r="O79" s="19">
        <f>IF($K79="","",IF(AND('Parâmetros'!$B$9="",'Parâmetros'!$B$10=""),"Não configurado",IF(OR(AND('Parâmetros'!$B$9&lt;&gt;"",$K79&gt;'Parâmetros'!$B$9),AND('Parâmetros'!$B$10&lt;&gt;"",$K79&lt;-'Parâmetros'!$B$10)),"Fora do limite interno","OK")))</f>
        <v/>
      </c>
      <c r="P79" s="19">
        <f>IF($L79="","",IF(AND('Parâmetros'!$B$11="",'Parâmetros'!$B$12=""),"Não configurado",IF(OR(AND('Parâmetros'!$B$11&lt;&gt;"",$L79&gt;'Parâmetros'!$B$11),AND('Parâmetros'!$B$12&lt;&gt;"",$L79&lt;-'Parâmetros'!$B$12)),"Fora do limite interno","OK")))</f>
        <v/>
      </c>
      <c r="Q79" s="14">
        <f>IF($D79="","",IF(OR($M79&lt;&gt;"OK",$N79="Duplicado",$O79="Fora do limite interno",$P79="Fora do limite interno",$J79=""),"Rever","OK"))</f>
        <v/>
      </c>
      <c r="R79" s="18" t="n"/>
      <c r="S79" s="16" t="n"/>
      <c r="T79" s="17" t="n"/>
    </row>
    <row r="80">
      <c r="A80" s="14">
        <f>IF($D80="","",ROW()-1)</f>
        <v/>
      </c>
      <c r="B80" s="16" t="n"/>
      <c r="C80" s="16" t="n"/>
      <c r="D80" s="17" t="n"/>
      <c r="E80" s="18" t="n"/>
      <c r="F80" s="19">
        <f>IF($E80="","",IFERROR(VLOOKUP($E80,'Parâmetros'!$K$19:$L$28,2,FALSE),"Tipo não parametrizado"))</f>
        <v/>
      </c>
      <c r="G80" s="20" t="n"/>
      <c r="H80" s="20" t="n"/>
      <c r="I80" s="20" t="n"/>
      <c r="J80" s="15">
        <f>IF($D80="","",IFERROR(IF($F80="Trabalhadas",IF($H80="","",$H80),IF($F80="Previstas",$G80,IF($F80="Zero",0,IF($F80="Manual",IF($I80="","",$I80),"")))),""))</f>
        <v/>
      </c>
      <c r="K80" s="15">
        <f>IF(OR($D80="",$G80="",$J80=""),"",IFERROR($J80-$G80,""))</f>
        <v/>
      </c>
      <c r="L80" s="15">
        <f>IF(OR($B80="",$D80="",$K80=""),"",SUMIFS($K$2:$K$201,$B$2:$B$201,$B80,$D$2:$D$201,"&lt;="&amp;$D80))</f>
        <v/>
      </c>
      <c r="M80" s="19">
        <f>IF(OR($B80="",$C80=""),"",IFERROR(IF(AND($C80=VLOOKUP($B80,'Parâmetros'!$G$19:$I$118,2,FALSE),VLOOKUP($B80,'Parâmetros'!$G$19:$I$118,3,FALSE)="Sim",VLOOKUP($C80,'Parâmetros'!$A$19:$E$38,5,FALSE)="Sim"),"OK","Verificar grupo/estado"),"Colaborador ou grupo não parametrizado"))</f>
        <v/>
      </c>
      <c r="N80" s="14">
        <f>IF(OR($B80="",$D80=""),"",IF(COUNTIFS($B$2:$B$201,$B80,$D$2:$D$201,$D80)&gt;1,"Duplicado",""))</f>
        <v/>
      </c>
      <c r="O80" s="19">
        <f>IF($K80="","",IF(AND('Parâmetros'!$B$9="",'Parâmetros'!$B$10=""),"Não configurado",IF(OR(AND('Parâmetros'!$B$9&lt;&gt;"",$K80&gt;'Parâmetros'!$B$9),AND('Parâmetros'!$B$10&lt;&gt;"",$K80&lt;-'Parâmetros'!$B$10)),"Fora do limite interno","OK")))</f>
        <v/>
      </c>
      <c r="P80" s="19">
        <f>IF($L80="","",IF(AND('Parâmetros'!$B$11="",'Parâmetros'!$B$12=""),"Não configurado",IF(OR(AND('Parâmetros'!$B$11&lt;&gt;"",$L80&gt;'Parâmetros'!$B$11),AND('Parâmetros'!$B$12&lt;&gt;"",$L80&lt;-'Parâmetros'!$B$12)),"Fora do limite interno","OK")))</f>
        <v/>
      </c>
      <c r="Q80" s="14">
        <f>IF($D80="","",IF(OR($M80&lt;&gt;"OK",$N80="Duplicado",$O80="Fora do limite interno",$P80="Fora do limite interno",$J80=""),"Rever","OK"))</f>
        <v/>
      </c>
      <c r="R80" s="18" t="n"/>
      <c r="S80" s="16" t="n"/>
      <c r="T80" s="17" t="n"/>
    </row>
    <row r="81">
      <c r="A81" s="14">
        <f>IF($D81="","",ROW()-1)</f>
        <v/>
      </c>
      <c r="B81" s="16" t="n"/>
      <c r="C81" s="16" t="n"/>
      <c r="D81" s="17" t="n"/>
      <c r="E81" s="18" t="n"/>
      <c r="F81" s="19">
        <f>IF($E81="","",IFERROR(VLOOKUP($E81,'Parâmetros'!$K$19:$L$28,2,FALSE),"Tipo não parametrizado"))</f>
        <v/>
      </c>
      <c r="G81" s="20" t="n"/>
      <c r="H81" s="20" t="n"/>
      <c r="I81" s="20" t="n"/>
      <c r="J81" s="15">
        <f>IF($D81="","",IFERROR(IF($F81="Trabalhadas",IF($H81="","",$H81),IF($F81="Previstas",$G81,IF($F81="Zero",0,IF($F81="Manual",IF($I81="","",$I81),"")))),""))</f>
        <v/>
      </c>
      <c r="K81" s="15">
        <f>IF(OR($D81="",$G81="",$J81=""),"",IFERROR($J81-$G81,""))</f>
        <v/>
      </c>
      <c r="L81" s="15">
        <f>IF(OR($B81="",$D81="",$K81=""),"",SUMIFS($K$2:$K$201,$B$2:$B$201,$B81,$D$2:$D$201,"&lt;="&amp;$D81))</f>
        <v/>
      </c>
      <c r="M81" s="19">
        <f>IF(OR($B81="",$C81=""),"",IFERROR(IF(AND($C81=VLOOKUP($B81,'Parâmetros'!$G$19:$I$118,2,FALSE),VLOOKUP($B81,'Parâmetros'!$G$19:$I$118,3,FALSE)="Sim",VLOOKUP($C81,'Parâmetros'!$A$19:$E$38,5,FALSE)="Sim"),"OK","Verificar grupo/estado"),"Colaborador ou grupo não parametrizado"))</f>
        <v/>
      </c>
      <c r="N81" s="14">
        <f>IF(OR($B81="",$D81=""),"",IF(COUNTIFS($B$2:$B$201,$B81,$D$2:$D$201,$D81)&gt;1,"Duplicado",""))</f>
        <v/>
      </c>
      <c r="O81" s="19">
        <f>IF($K81="","",IF(AND('Parâmetros'!$B$9="",'Parâmetros'!$B$10=""),"Não configurado",IF(OR(AND('Parâmetros'!$B$9&lt;&gt;"",$K81&gt;'Parâmetros'!$B$9),AND('Parâmetros'!$B$10&lt;&gt;"",$K81&lt;-'Parâmetros'!$B$10)),"Fora do limite interno","OK")))</f>
        <v/>
      </c>
      <c r="P81" s="19">
        <f>IF($L81="","",IF(AND('Parâmetros'!$B$11="",'Parâmetros'!$B$12=""),"Não configurado",IF(OR(AND('Parâmetros'!$B$11&lt;&gt;"",$L81&gt;'Parâmetros'!$B$11),AND('Parâmetros'!$B$12&lt;&gt;"",$L81&lt;-'Parâmetros'!$B$12)),"Fora do limite interno","OK")))</f>
        <v/>
      </c>
      <c r="Q81" s="14">
        <f>IF($D81="","",IF(OR($M81&lt;&gt;"OK",$N81="Duplicado",$O81="Fora do limite interno",$P81="Fora do limite interno",$J81=""),"Rever","OK"))</f>
        <v/>
      </c>
      <c r="R81" s="18" t="n"/>
      <c r="S81" s="16" t="n"/>
      <c r="T81" s="17" t="n"/>
    </row>
    <row r="82">
      <c r="A82" s="14">
        <f>IF($D82="","",ROW()-1)</f>
        <v/>
      </c>
      <c r="B82" s="16" t="n"/>
      <c r="C82" s="16" t="n"/>
      <c r="D82" s="17" t="n"/>
      <c r="E82" s="18" t="n"/>
      <c r="F82" s="19">
        <f>IF($E82="","",IFERROR(VLOOKUP($E82,'Parâmetros'!$K$19:$L$28,2,FALSE),"Tipo não parametrizado"))</f>
        <v/>
      </c>
      <c r="G82" s="20" t="n"/>
      <c r="H82" s="20" t="n"/>
      <c r="I82" s="20" t="n"/>
      <c r="J82" s="15">
        <f>IF($D82="","",IFERROR(IF($F82="Trabalhadas",IF($H82="","",$H82),IF($F82="Previstas",$G82,IF($F82="Zero",0,IF($F82="Manual",IF($I82="","",$I82),"")))),""))</f>
        <v/>
      </c>
      <c r="K82" s="15">
        <f>IF(OR($D82="",$G82="",$J82=""),"",IFERROR($J82-$G82,""))</f>
        <v/>
      </c>
      <c r="L82" s="15">
        <f>IF(OR($B82="",$D82="",$K82=""),"",SUMIFS($K$2:$K$201,$B$2:$B$201,$B82,$D$2:$D$201,"&lt;="&amp;$D82))</f>
        <v/>
      </c>
      <c r="M82" s="19">
        <f>IF(OR($B82="",$C82=""),"",IFERROR(IF(AND($C82=VLOOKUP($B82,'Parâmetros'!$G$19:$I$118,2,FALSE),VLOOKUP($B82,'Parâmetros'!$G$19:$I$118,3,FALSE)="Sim",VLOOKUP($C82,'Parâmetros'!$A$19:$E$38,5,FALSE)="Sim"),"OK","Verificar grupo/estado"),"Colaborador ou grupo não parametrizado"))</f>
        <v/>
      </c>
      <c r="N82" s="14">
        <f>IF(OR($B82="",$D82=""),"",IF(COUNTIFS($B$2:$B$201,$B82,$D$2:$D$201,$D82)&gt;1,"Duplicado",""))</f>
        <v/>
      </c>
      <c r="O82" s="19">
        <f>IF($K82="","",IF(AND('Parâmetros'!$B$9="",'Parâmetros'!$B$10=""),"Não configurado",IF(OR(AND('Parâmetros'!$B$9&lt;&gt;"",$K82&gt;'Parâmetros'!$B$9),AND('Parâmetros'!$B$10&lt;&gt;"",$K82&lt;-'Parâmetros'!$B$10)),"Fora do limite interno","OK")))</f>
        <v/>
      </c>
      <c r="P82" s="19">
        <f>IF($L82="","",IF(AND('Parâmetros'!$B$11="",'Parâmetros'!$B$12=""),"Não configurado",IF(OR(AND('Parâmetros'!$B$11&lt;&gt;"",$L82&gt;'Parâmetros'!$B$11),AND('Parâmetros'!$B$12&lt;&gt;"",$L82&lt;-'Parâmetros'!$B$12)),"Fora do limite interno","OK")))</f>
        <v/>
      </c>
      <c r="Q82" s="14">
        <f>IF($D82="","",IF(OR($M82&lt;&gt;"OK",$N82="Duplicado",$O82="Fora do limite interno",$P82="Fora do limite interno",$J82=""),"Rever","OK"))</f>
        <v/>
      </c>
      <c r="R82" s="18" t="n"/>
      <c r="S82" s="16" t="n"/>
      <c r="T82" s="17" t="n"/>
    </row>
    <row r="83">
      <c r="A83" s="14">
        <f>IF($D83="","",ROW()-1)</f>
        <v/>
      </c>
      <c r="B83" s="16" t="n"/>
      <c r="C83" s="16" t="n"/>
      <c r="D83" s="17" t="n"/>
      <c r="E83" s="18" t="n"/>
      <c r="F83" s="19">
        <f>IF($E83="","",IFERROR(VLOOKUP($E83,'Parâmetros'!$K$19:$L$28,2,FALSE),"Tipo não parametrizado"))</f>
        <v/>
      </c>
      <c r="G83" s="20" t="n"/>
      <c r="H83" s="20" t="n"/>
      <c r="I83" s="20" t="n"/>
      <c r="J83" s="15">
        <f>IF($D83="","",IFERROR(IF($F83="Trabalhadas",IF($H83="","",$H83),IF($F83="Previstas",$G83,IF($F83="Zero",0,IF($F83="Manual",IF($I83="","",$I83),"")))),""))</f>
        <v/>
      </c>
      <c r="K83" s="15">
        <f>IF(OR($D83="",$G83="",$J83=""),"",IFERROR($J83-$G83,""))</f>
        <v/>
      </c>
      <c r="L83" s="15">
        <f>IF(OR($B83="",$D83="",$K83=""),"",SUMIFS($K$2:$K$201,$B$2:$B$201,$B83,$D$2:$D$201,"&lt;="&amp;$D83))</f>
        <v/>
      </c>
      <c r="M83" s="19">
        <f>IF(OR($B83="",$C83=""),"",IFERROR(IF(AND($C83=VLOOKUP($B83,'Parâmetros'!$G$19:$I$118,2,FALSE),VLOOKUP($B83,'Parâmetros'!$G$19:$I$118,3,FALSE)="Sim",VLOOKUP($C83,'Parâmetros'!$A$19:$E$38,5,FALSE)="Sim"),"OK","Verificar grupo/estado"),"Colaborador ou grupo não parametrizado"))</f>
        <v/>
      </c>
      <c r="N83" s="14">
        <f>IF(OR($B83="",$D83=""),"",IF(COUNTIFS($B$2:$B$201,$B83,$D$2:$D$201,$D83)&gt;1,"Duplicado",""))</f>
        <v/>
      </c>
      <c r="O83" s="19">
        <f>IF($K83="","",IF(AND('Parâmetros'!$B$9="",'Parâmetros'!$B$10=""),"Não configurado",IF(OR(AND('Parâmetros'!$B$9&lt;&gt;"",$K83&gt;'Parâmetros'!$B$9),AND('Parâmetros'!$B$10&lt;&gt;"",$K83&lt;-'Parâmetros'!$B$10)),"Fora do limite interno","OK")))</f>
        <v/>
      </c>
      <c r="P83" s="19">
        <f>IF($L83="","",IF(AND('Parâmetros'!$B$11="",'Parâmetros'!$B$12=""),"Não configurado",IF(OR(AND('Parâmetros'!$B$11&lt;&gt;"",$L83&gt;'Parâmetros'!$B$11),AND('Parâmetros'!$B$12&lt;&gt;"",$L83&lt;-'Parâmetros'!$B$12)),"Fora do limite interno","OK")))</f>
        <v/>
      </c>
      <c r="Q83" s="14">
        <f>IF($D83="","",IF(OR($M83&lt;&gt;"OK",$N83="Duplicado",$O83="Fora do limite interno",$P83="Fora do limite interno",$J83=""),"Rever","OK"))</f>
        <v/>
      </c>
      <c r="R83" s="18" t="n"/>
      <c r="S83" s="16" t="n"/>
      <c r="T83" s="17" t="n"/>
    </row>
    <row r="84">
      <c r="A84" s="14">
        <f>IF($D84="","",ROW()-1)</f>
        <v/>
      </c>
      <c r="B84" s="16" t="n"/>
      <c r="C84" s="16" t="n"/>
      <c r="D84" s="17" t="n"/>
      <c r="E84" s="18" t="n"/>
      <c r="F84" s="19">
        <f>IF($E84="","",IFERROR(VLOOKUP($E84,'Parâmetros'!$K$19:$L$28,2,FALSE),"Tipo não parametrizado"))</f>
        <v/>
      </c>
      <c r="G84" s="20" t="n"/>
      <c r="H84" s="20" t="n"/>
      <c r="I84" s="20" t="n"/>
      <c r="J84" s="15">
        <f>IF($D84="","",IFERROR(IF($F84="Trabalhadas",IF($H84="","",$H84),IF($F84="Previstas",$G84,IF($F84="Zero",0,IF($F84="Manual",IF($I84="","",$I84),"")))),""))</f>
        <v/>
      </c>
      <c r="K84" s="15">
        <f>IF(OR($D84="",$G84="",$J84=""),"",IFERROR($J84-$G84,""))</f>
        <v/>
      </c>
      <c r="L84" s="15">
        <f>IF(OR($B84="",$D84="",$K84=""),"",SUMIFS($K$2:$K$201,$B$2:$B$201,$B84,$D$2:$D$201,"&lt;="&amp;$D84))</f>
        <v/>
      </c>
      <c r="M84" s="19">
        <f>IF(OR($B84="",$C84=""),"",IFERROR(IF(AND($C84=VLOOKUP($B84,'Parâmetros'!$G$19:$I$118,2,FALSE),VLOOKUP($B84,'Parâmetros'!$G$19:$I$118,3,FALSE)="Sim",VLOOKUP($C84,'Parâmetros'!$A$19:$E$38,5,FALSE)="Sim"),"OK","Verificar grupo/estado"),"Colaborador ou grupo não parametrizado"))</f>
        <v/>
      </c>
      <c r="N84" s="14">
        <f>IF(OR($B84="",$D84=""),"",IF(COUNTIFS($B$2:$B$201,$B84,$D$2:$D$201,$D84)&gt;1,"Duplicado",""))</f>
        <v/>
      </c>
      <c r="O84" s="19">
        <f>IF($K84="","",IF(AND('Parâmetros'!$B$9="",'Parâmetros'!$B$10=""),"Não configurado",IF(OR(AND('Parâmetros'!$B$9&lt;&gt;"",$K84&gt;'Parâmetros'!$B$9),AND('Parâmetros'!$B$10&lt;&gt;"",$K84&lt;-'Parâmetros'!$B$10)),"Fora do limite interno","OK")))</f>
        <v/>
      </c>
      <c r="P84" s="19">
        <f>IF($L84="","",IF(AND('Parâmetros'!$B$11="",'Parâmetros'!$B$12=""),"Não configurado",IF(OR(AND('Parâmetros'!$B$11&lt;&gt;"",$L84&gt;'Parâmetros'!$B$11),AND('Parâmetros'!$B$12&lt;&gt;"",$L84&lt;-'Parâmetros'!$B$12)),"Fora do limite interno","OK")))</f>
        <v/>
      </c>
      <c r="Q84" s="14">
        <f>IF($D84="","",IF(OR($M84&lt;&gt;"OK",$N84="Duplicado",$O84="Fora do limite interno",$P84="Fora do limite interno",$J84=""),"Rever","OK"))</f>
        <v/>
      </c>
      <c r="R84" s="18" t="n"/>
      <c r="S84" s="16" t="n"/>
      <c r="T84" s="17" t="n"/>
    </row>
    <row r="85">
      <c r="A85" s="14">
        <f>IF($D85="","",ROW()-1)</f>
        <v/>
      </c>
      <c r="B85" s="16" t="n"/>
      <c r="C85" s="16" t="n"/>
      <c r="D85" s="17" t="n"/>
      <c r="E85" s="18" t="n"/>
      <c r="F85" s="19">
        <f>IF($E85="","",IFERROR(VLOOKUP($E85,'Parâmetros'!$K$19:$L$28,2,FALSE),"Tipo não parametrizado"))</f>
        <v/>
      </c>
      <c r="G85" s="20" t="n"/>
      <c r="H85" s="20" t="n"/>
      <c r="I85" s="20" t="n"/>
      <c r="J85" s="15">
        <f>IF($D85="","",IFERROR(IF($F85="Trabalhadas",IF($H85="","",$H85),IF($F85="Previstas",$G85,IF($F85="Zero",0,IF($F85="Manual",IF($I85="","",$I85),"")))),""))</f>
        <v/>
      </c>
      <c r="K85" s="15">
        <f>IF(OR($D85="",$G85="",$J85=""),"",IFERROR($J85-$G85,""))</f>
        <v/>
      </c>
      <c r="L85" s="15">
        <f>IF(OR($B85="",$D85="",$K85=""),"",SUMIFS($K$2:$K$201,$B$2:$B$201,$B85,$D$2:$D$201,"&lt;="&amp;$D85))</f>
        <v/>
      </c>
      <c r="M85" s="19">
        <f>IF(OR($B85="",$C85=""),"",IFERROR(IF(AND($C85=VLOOKUP($B85,'Parâmetros'!$G$19:$I$118,2,FALSE),VLOOKUP($B85,'Parâmetros'!$G$19:$I$118,3,FALSE)="Sim",VLOOKUP($C85,'Parâmetros'!$A$19:$E$38,5,FALSE)="Sim"),"OK","Verificar grupo/estado"),"Colaborador ou grupo não parametrizado"))</f>
        <v/>
      </c>
      <c r="N85" s="14">
        <f>IF(OR($B85="",$D85=""),"",IF(COUNTIFS($B$2:$B$201,$B85,$D$2:$D$201,$D85)&gt;1,"Duplicado",""))</f>
        <v/>
      </c>
      <c r="O85" s="19">
        <f>IF($K85="","",IF(AND('Parâmetros'!$B$9="",'Parâmetros'!$B$10=""),"Não configurado",IF(OR(AND('Parâmetros'!$B$9&lt;&gt;"",$K85&gt;'Parâmetros'!$B$9),AND('Parâmetros'!$B$10&lt;&gt;"",$K85&lt;-'Parâmetros'!$B$10)),"Fora do limite interno","OK")))</f>
        <v/>
      </c>
      <c r="P85" s="19">
        <f>IF($L85="","",IF(AND('Parâmetros'!$B$11="",'Parâmetros'!$B$12=""),"Não configurado",IF(OR(AND('Parâmetros'!$B$11&lt;&gt;"",$L85&gt;'Parâmetros'!$B$11),AND('Parâmetros'!$B$12&lt;&gt;"",$L85&lt;-'Parâmetros'!$B$12)),"Fora do limite interno","OK")))</f>
        <v/>
      </c>
      <c r="Q85" s="14">
        <f>IF($D85="","",IF(OR($M85&lt;&gt;"OK",$N85="Duplicado",$O85="Fora do limite interno",$P85="Fora do limite interno",$J85=""),"Rever","OK"))</f>
        <v/>
      </c>
      <c r="R85" s="18" t="n"/>
      <c r="S85" s="16" t="n"/>
      <c r="T85" s="17" t="n"/>
    </row>
    <row r="86">
      <c r="A86" s="14">
        <f>IF($D86="","",ROW()-1)</f>
        <v/>
      </c>
      <c r="B86" s="16" t="n"/>
      <c r="C86" s="16" t="n"/>
      <c r="D86" s="17" t="n"/>
      <c r="E86" s="18" t="n"/>
      <c r="F86" s="19">
        <f>IF($E86="","",IFERROR(VLOOKUP($E86,'Parâmetros'!$K$19:$L$28,2,FALSE),"Tipo não parametrizado"))</f>
        <v/>
      </c>
      <c r="G86" s="20" t="n"/>
      <c r="H86" s="20" t="n"/>
      <c r="I86" s="20" t="n"/>
      <c r="J86" s="15">
        <f>IF($D86="","",IFERROR(IF($F86="Trabalhadas",IF($H86="","",$H86),IF($F86="Previstas",$G86,IF($F86="Zero",0,IF($F86="Manual",IF($I86="","",$I86),"")))),""))</f>
        <v/>
      </c>
      <c r="K86" s="15">
        <f>IF(OR($D86="",$G86="",$J86=""),"",IFERROR($J86-$G86,""))</f>
        <v/>
      </c>
      <c r="L86" s="15">
        <f>IF(OR($B86="",$D86="",$K86=""),"",SUMIFS($K$2:$K$201,$B$2:$B$201,$B86,$D$2:$D$201,"&lt;="&amp;$D86))</f>
        <v/>
      </c>
      <c r="M86" s="19">
        <f>IF(OR($B86="",$C86=""),"",IFERROR(IF(AND($C86=VLOOKUP($B86,'Parâmetros'!$G$19:$I$118,2,FALSE),VLOOKUP($B86,'Parâmetros'!$G$19:$I$118,3,FALSE)="Sim",VLOOKUP($C86,'Parâmetros'!$A$19:$E$38,5,FALSE)="Sim"),"OK","Verificar grupo/estado"),"Colaborador ou grupo não parametrizado"))</f>
        <v/>
      </c>
      <c r="N86" s="14">
        <f>IF(OR($B86="",$D86=""),"",IF(COUNTIFS($B$2:$B$201,$B86,$D$2:$D$201,$D86)&gt;1,"Duplicado",""))</f>
        <v/>
      </c>
      <c r="O86" s="19">
        <f>IF($K86="","",IF(AND('Parâmetros'!$B$9="",'Parâmetros'!$B$10=""),"Não configurado",IF(OR(AND('Parâmetros'!$B$9&lt;&gt;"",$K86&gt;'Parâmetros'!$B$9),AND('Parâmetros'!$B$10&lt;&gt;"",$K86&lt;-'Parâmetros'!$B$10)),"Fora do limite interno","OK")))</f>
        <v/>
      </c>
      <c r="P86" s="19">
        <f>IF($L86="","",IF(AND('Parâmetros'!$B$11="",'Parâmetros'!$B$12=""),"Não configurado",IF(OR(AND('Parâmetros'!$B$11&lt;&gt;"",$L86&gt;'Parâmetros'!$B$11),AND('Parâmetros'!$B$12&lt;&gt;"",$L86&lt;-'Parâmetros'!$B$12)),"Fora do limite interno","OK")))</f>
        <v/>
      </c>
      <c r="Q86" s="14">
        <f>IF($D86="","",IF(OR($M86&lt;&gt;"OK",$N86="Duplicado",$O86="Fora do limite interno",$P86="Fora do limite interno",$J86=""),"Rever","OK"))</f>
        <v/>
      </c>
      <c r="R86" s="18" t="n"/>
      <c r="S86" s="16" t="n"/>
      <c r="T86" s="17" t="n"/>
    </row>
    <row r="87">
      <c r="A87" s="14">
        <f>IF($D87="","",ROW()-1)</f>
        <v/>
      </c>
      <c r="B87" s="16" t="n"/>
      <c r="C87" s="16" t="n"/>
      <c r="D87" s="17" t="n"/>
      <c r="E87" s="18" t="n"/>
      <c r="F87" s="19">
        <f>IF($E87="","",IFERROR(VLOOKUP($E87,'Parâmetros'!$K$19:$L$28,2,FALSE),"Tipo não parametrizado"))</f>
        <v/>
      </c>
      <c r="G87" s="20" t="n"/>
      <c r="H87" s="20" t="n"/>
      <c r="I87" s="20" t="n"/>
      <c r="J87" s="15">
        <f>IF($D87="","",IFERROR(IF($F87="Trabalhadas",IF($H87="","",$H87),IF($F87="Previstas",$G87,IF($F87="Zero",0,IF($F87="Manual",IF($I87="","",$I87),"")))),""))</f>
        <v/>
      </c>
      <c r="K87" s="15">
        <f>IF(OR($D87="",$G87="",$J87=""),"",IFERROR($J87-$G87,""))</f>
        <v/>
      </c>
      <c r="L87" s="15">
        <f>IF(OR($B87="",$D87="",$K87=""),"",SUMIFS($K$2:$K$201,$B$2:$B$201,$B87,$D$2:$D$201,"&lt;="&amp;$D87))</f>
        <v/>
      </c>
      <c r="M87" s="19">
        <f>IF(OR($B87="",$C87=""),"",IFERROR(IF(AND($C87=VLOOKUP($B87,'Parâmetros'!$G$19:$I$118,2,FALSE),VLOOKUP($B87,'Parâmetros'!$G$19:$I$118,3,FALSE)="Sim",VLOOKUP($C87,'Parâmetros'!$A$19:$E$38,5,FALSE)="Sim"),"OK","Verificar grupo/estado"),"Colaborador ou grupo não parametrizado"))</f>
        <v/>
      </c>
      <c r="N87" s="14">
        <f>IF(OR($B87="",$D87=""),"",IF(COUNTIFS($B$2:$B$201,$B87,$D$2:$D$201,$D87)&gt;1,"Duplicado",""))</f>
        <v/>
      </c>
      <c r="O87" s="19">
        <f>IF($K87="","",IF(AND('Parâmetros'!$B$9="",'Parâmetros'!$B$10=""),"Não configurado",IF(OR(AND('Parâmetros'!$B$9&lt;&gt;"",$K87&gt;'Parâmetros'!$B$9),AND('Parâmetros'!$B$10&lt;&gt;"",$K87&lt;-'Parâmetros'!$B$10)),"Fora do limite interno","OK")))</f>
        <v/>
      </c>
      <c r="P87" s="19">
        <f>IF($L87="","",IF(AND('Parâmetros'!$B$11="",'Parâmetros'!$B$12=""),"Não configurado",IF(OR(AND('Parâmetros'!$B$11&lt;&gt;"",$L87&gt;'Parâmetros'!$B$11),AND('Parâmetros'!$B$12&lt;&gt;"",$L87&lt;-'Parâmetros'!$B$12)),"Fora do limite interno","OK")))</f>
        <v/>
      </c>
      <c r="Q87" s="14">
        <f>IF($D87="","",IF(OR($M87&lt;&gt;"OK",$N87="Duplicado",$O87="Fora do limite interno",$P87="Fora do limite interno",$J87=""),"Rever","OK"))</f>
        <v/>
      </c>
      <c r="R87" s="18" t="n"/>
      <c r="S87" s="16" t="n"/>
      <c r="T87" s="17" t="n"/>
    </row>
    <row r="88">
      <c r="A88" s="14">
        <f>IF($D88="","",ROW()-1)</f>
        <v/>
      </c>
      <c r="B88" s="16" t="n"/>
      <c r="C88" s="16" t="n"/>
      <c r="D88" s="17" t="n"/>
      <c r="E88" s="18" t="n"/>
      <c r="F88" s="19">
        <f>IF($E88="","",IFERROR(VLOOKUP($E88,'Parâmetros'!$K$19:$L$28,2,FALSE),"Tipo não parametrizado"))</f>
        <v/>
      </c>
      <c r="G88" s="20" t="n"/>
      <c r="H88" s="20" t="n"/>
      <c r="I88" s="20" t="n"/>
      <c r="J88" s="15">
        <f>IF($D88="","",IFERROR(IF($F88="Trabalhadas",IF($H88="","",$H88),IF($F88="Previstas",$G88,IF($F88="Zero",0,IF($F88="Manual",IF($I88="","",$I88),"")))),""))</f>
        <v/>
      </c>
      <c r="K88" s="15">
        <f>IF(OR($D88="",$G88="",$J88=""),"",IFERROR($J88-$G88,""))</f>
        <v/>
      </c>
      <c r="L88" s="15">
        <f>IF(OR($B88="",$D88="",$K88=""),"",SUMIFS($K$2:$K$201,$B$2:$B$201,$B88,$D$2:$D$201,"&lt;="&amp;$D88))</f>
        <v/>
      </c>
      <c r="M88" s="19">
        <f>IF(OR($B88="",$C88=""),"",IFERROR(IF(AND($C88=VLOOKUP($B88,'Parâmetros'!$G$19:$I$118,2,FALSE),VLOOKUP($B88,'Parâmetros'!$G$19:$I$118,3,FALSE)="Sim",VLOOKUP($C88,'Parâmetros'!$A$19:$E$38,5,FALSE)="Sim"),"OK","Verificar grupo/estado"),"Colaborador ou grupo não parametrizado"))</f>
        <v/>
      </c>
      <c r="N88" s="14">
        <f>IF(OR($B88="",$D88=""),"",IF(COUNTIFS($B$2:$B$201,$B88,$D$2:$D$201,$D88)&gt;1,"Duplicado",""))</f>
        <v/>
      </c>
      <c r="O88" s="19">
        <f>IF($K88="","",IF(AND('Parâmetros'!$B$9="",'Parâmetros'!$B$10=""),"Não configurado",IF(OR(AND('Parâmetros'!$B$9&lt;&gt;"",$K88&gt;'Parâmetros'!$B$9),AND('Parâmetros'!$B$10&lt;&gt;"",$K88&lt;-'Parâmetros'!$B$10)),"Fora do limite interno","OK")))</f>
        <v/>
      </c>
      <c r="P88" s="19">
        <f>IF($L88="","",IF(AND('Parâmetros'!$B$11="",'Parâmetros'!$B$12=""),"Não configurado",IF(OR(AND('Parâmetros'!$B$11&lt;&gt;"",$L88&gt;'Parâmetros'!$B$11),AND('Parâmetros'!$B$12&lt;&gt;"",$L88&lt;-'Parâmetros'!$B$12)),"Fora do limite interno","OK")))</f>
        <v/>
      </c>
      <c r="Q88" s="14">
        <f>IF($D88="","",IF(OR($M88&lt;&gt;"OK",$N88="Duplicado",$O88="Fora do limite interno",$P88="Fora do limite interno",$J88=""),"Rever","OK"))</f>
        <v/>
      </c>
      <c r="R88" s="18" t="n"/>
      <c r="S88" s="16" t="n"/>
      <c r="T88" s="17" t="n"/>
    </row>
    <row r="89">
      <c r="A89" s="14">
        <f>IF($D89="","",ROW()-1)</f>
        <v/>
      </c>
      <c r="B89" s="16" t="n"/>
      <c r="C89" s="16" t="n"/>
      <c r="D89" s="17" t="n"/>
      <c r="E89" s="18" t="n"/>
      <c r="F89" s="19">
        <f>IF($E89="","",IFERROR(VLOOKUP($E89,'Parâmetros'!$K$19:$L$28,2,FALSE),"Tipo não parametrizado"))</f>
        <v/>
      </c>
      <c r="G89" s="20" t="n"/>
      <c r="H89" s="20" t="n"/>
      <c r="I89" s="20" t="n"/>
      <c r="J89" s="15">
        <f>IF($D89="","",IFERROR(IF($F89="Trabalhadas",IF($H89="","",$H89),IF($F89="Previstas",$G89,IF($F89="Zero",0,IF($F89="Manual",IF($I89="","",$I89),"")))),""))</f>
        <v/>
      </c>
      <c r="K89" s="15">
        <f>IF(OR($D89="",$G89="",$J89=""),"",IFERROR($J89-$G89,""))</f>
        <v/>
      </c>
      <c r="L89" s="15">
        <f>IF(OR($B89="",$D89="",$K89=""),"",SUMIFS($K$2:$K$201,$B$2:$B$201,$B89,$D$2:$D$201,"&lt;="&amp;$D89))</f>
        <v/>
      </c>
      <c r="M89" s="19">
        <f>IF(OR($B89="",$C89=""),"",IFERROR(IF(AND($C89=VLOOKUP($B89,'Parâmetros'!$G$19:$I$118,2,FALSE),VLOOKUP($B89,'Parâmetros'!$G$19:$I$118,3,FALSE)="Sim",VLOOKUP($C89,'Parâmetros'!$A$19:$E$38,5,FALSE)="Sim"),"OK","Verificar grupo/estado"),"Colaborador ou grupo não parametrizado"))</f>
        <v/>
      </c>
      <c r="N89" s="14">
        <f>IF(OR($B89="",$D89=""),"",IF(COUNTIFS($B$2:$B$201,$B89,$D$2:$D$201,$D89)&gt;1,"Duplicado",""))</f>
        <v/>
      </c>
      <c r="O89" s="19">
        <f>IF($K89="","",IF(AND('Parâmetros'!$B$9="",'Parâmetros'!$B$10=""),"Não configurado",IF(OR(AND('Parâmetros'!$B$9&lt;&gt;"",$K89&gt;'Parâmetros'!$B$9),AND('Parâmetros'!$B$10&lt;&gt;"",$K89&lt;-'Parâmetros'!$B$10)),"Fora do limite interno","OK")))</f>
        <v/>
      </c>
      <c r="P89" s="19">
        <f>IF($L89="","",IF(AND('Parâmetros'!$B$11="",'Parâmetros'!$B$12=""),"Não configurado",IF(OR(AND('Parâmetros'!$B$11&lt;&gt;"",$L89&gt;'Parâmetros'!$B$11),AND('Parâmetros'!$B$12&lt;&gt;"",$L89&lt;-'Parâmetros'!$B$12)),"Fora do limite interno","OK")))</f>
        <v/>
      </c>
      <c r="Q89" s="14">
        <f>IF($D89="","",IF(OR($M89&lt;&gt;"OK",$N89="Duplicado",$O89="Fora do limite interno",$P89="Fora do limite interno",$J89=""),"Rever","OK"))</f>
        <v/>
      </c>
      <c r="R89" s="18" t="n"/>
      <c r="S89" s="16" t="n"/>
      <c r="T89" s="17" t="n"/>
    </row>
    <row r="90">
      <c r="A90" s="14">
        <f>IF($D90="","",ROW()-1)</f>
        <v/>
      </c>
      <c r="B90" s="16" t="n"/>
      <c r="C90" s="16" t="n"/>
      <c r="D90" s="17" t="n"/>
      <c r="E90" s="18" t="n"/>
      <c r="F90" s="19">
        <f>IF($E90="","",IFERROR(VLOOKUP($E90,'Parâmetros'!$K$19:$L$28,2,FALSE),"Tipo não parametrizado"))</f>
        <v/>
      </c>
      <c r="G90" s="20" t="n"/>
      <c r="H90" s="20" t="n"/>
      <c r="I90" s="20" t="n"/>
      <c r="J90" s="15">
        <f>IF($D90="","",IFERROR(IF($F90="Trabalhadas",IF($H90="","",$H90),IF($F90="Previstas",$G90,IF($F90="Zero",0,IF($F90="Manual",IF($I90="","",$I90),"")))),""))</f>
        <v/>
      </c>
      <c r="K90" s="15">
        <f>IF(OR($D90="",$G90="",$J90=""),"",IFERROR($J90-$G90,""))</f>
        <v/>
      </c>
      <c r="L90" s="15">
        <f>IF(OR($B90="",$D90="",$K90=""),"",SUMIFS($K$2:$K$201,$B$2:$B$201,$B90,$D$2:$D$201,"&lt;="&amp;$D90))</f>
        <v/>
      </c>
      <c r="M90" s="19">
        <f>IF(OR($B90="",$C90=""),"",IFERROR(IF(AND($C90=VLOOKUP($B90,'Parâmetros'!$G$19:$I$118,2,FALSE),VLOOKUP($B90,'Parâmetros'!$G$19:$I$118,3,FALSE)="Sim",VLOOKUP($C90,'Parâmetros'!$A$19:$E$38,5,FALSE)="Sim"),"OK","Verificar grupo/estado"),"Colaborador ou grupo não parametrizado"))</f>
        <v/>
      </c>
      <c r="N90" s="14">
        <f>IF(OR($B90="",$D90=""),"",IF(COUNTIFS($B$2:$B$201,$B90,$D$2:$D$201,$D90)&gt;1,"Duplicado",""))</f>
        <v/>
      </c>
      <c r="O90" s="19">
        <f>IF($K90="","",IF(AND('Parâmetros'!$B$9="",'Parâmetros'!$B$10=""),"Não configurado",IF(OR(AND('Parâmetros'!$B$9&lt;&gt;"",$K90&gt;'Parâmetros'!$B$9),AND('Parâmetros'!$B$10&lt;&gt;"",$K90&lt;-'Parâmetros'!$B$10)),"Fora do limite interno","OK")))</f>
        <v/>
      </c>
      <c r="P90" s="19">
        <f>IF($L90="","",IF(AND('Parâmetros'!$B$11="",'Parâmetros'!$B$12=""),"Não configurado",IF(OR(AND('Parâmetros'!$B$11&lt;&gt;"",$L90&gt;'Parâmetros'!$B$11),AND('Parâmetros'!$B$12&lt;&gt;"",$L90&lt;-'Parâmetros'!$B$12)),"Fora do limite interno","OK")))</f>
        <v/>
      </c>
      <c r="Q90" s="14">
        <f>IF($D90="","",IF(OR($M90&lt;&gt;"OK",$N90="Duplicado",$O90="Fora do limite interno",$P90="Fora do limite interno",$J90=""),"Rever","OK"))</f>
        <v/>
      </c>
      <c r="R90" s="18" t="n"/>
      <c r="S90" s="16" t="n"/>
      <c r="T90" s="17" t="n"/>
    </row>
    <row r="91">
      <c r="A91" s="14">
        <f>IF($D91="","",ROW()-1)</f>
        <v/>
      </c>
      <c r="B91" s="16" t="n"/>
      <c r="C91" s="16" t="n"/>
      <c r="D91" s="17" t="n"/>
      <c r="E91" s="18" t="n"/>
      <c r="F91" s="19">
        <f>IF($E91="","",IFERROR(VLOOKUP($E91,'Parâmetros'!$K$19:$L$28,2,FALSE),"Tipo não parametrizado"))</f>
        <v/>
      </c>
      <c r="G91" s="20" t="n"/>
      <c r="H91" s="20" t="n"/>
      <c r="I91" s="20" t="n"/>
      <c r="J91" s="15">
        <f>IF($D91="","",IFERROR(IF($F91="Trabalhadas",IF($H91="","",$H91),IF($F91="Previstas",$G91,IF($F91="Zero",0,IF($F91="Manual",IF($I91="","",$I91),"")))),""))</f>
        <v/>
      </c>
      <c r="K91" s="15">
        <f>IF(OR($D91="",$G91="",$J91=""),"",IFERROR($J91-$G91,""))</f>
        <v/>
      </c>
      <c r="L91" s="15">
        <f>IF(OR($B91="",$D91="",$K91=""),"",SUMIFS($K$2:$K$201,$B$2:$B$201,$B91,$D$2:$D$201,"&lt;="&amp;$D91))</f>
        <v/>
      </c>
      <c r="M91" s="19">
        <f>IF(OR($B91="",$C91=""),"",IFERROR(IF(AND($C91=VLOOKUP($B91,'Parâmetros'!$G$19:$I$118,2,FALSE),VLOOKUP($B91,'Parâmetros'!$G$19:$I$118,3,FALSE)="Sim",VLOOKUP($C91,'Parâmetros'!$A$19:$E$38,5,FALSE)="Sim"),"OK","Verificar grupo/estado"),"Colaborador ou grupo não parametrizado"))</f>
        <v/>
      </c>
      <c r="N91" s="14">
        <f>IF(OR($B91="",$D91=""),"",IF(COUNTIFS($B$2:$B$201,$B91,$D$2:$D$201,$D91)&gt;1,"Duplicado",""))</f>
        <v/>
      </c>
      <c r="O91" s="19">
        <f>IF($K91="","",IF(AND('Parâmetros'!$B$9="",'Parâmetros'!$B$10=""),"Não configurado",IF(OR(AND('Parâmetros'!$B$9&lt;&gt;"",$K91&gt;'Parâmetros'!$B$9),AND('Parâmetros'!$B$10&lt;&gt;"",$K91&lt;-'Parâmetros'!$B$10)),"Fora do limite interno","OK")))</f>
        <v/>
      </c>
      <c r="P91" s="19">
        <f>IF($L91="","",IF(AND('Parâmetros'!$B$11="",'Parâmetros'!$B$12=""),"Não configurado",IF(OR(AND('Parâmetros'!$B$11&lt;&gt;"",$L91&gt;'Parâmetros'!$B$11),AND('Parâmetros'!$B$12&lt;&gt;"",$L91&lt;-'Parâmetros'!$B$12)),"Fora do limite interno","OK")))</f>
        <v/>
      </c>
      <c r="Q91" s="14">
        <f>IF($D91="","",IF(OR($M91&lt;&gt;"OK",$N91="Duplicado",$O91="Fora do limite interno",$P91="Fora do limite interno",$J91=""),"Rever","OK"))</f>
        <v/>
      </c>
      <c r="R91" s="18" t="n"/>
      <c r="S91" s="16" t="n"/>
      <c r="T91" s="17" t="n"/>
    </row>
    <row r="92">
      <c r="A92" s="14">
        <f>IF($D92="","",ROW()-1)</f>
        <v/>
      </c>
      <c r="B92" s="16" t="n"/>
      <c r="C92" s="16" t="n"/>
      <c r="D92" s="17" t="n"/>
      <c r="E92" s="18" t="n"/>
      <c r="F92" s="19">
        <f>IF($E92="","",IFERROR(VLOOKUP($E92,'Parâmetros'!$K$19:$L$28,2,FALSE),"Tipo não parametrizado"))</f>
        <v/>
      </c>
      <c r="G92" s="20" t="n"/>
      <c r="H92" s="20" t="n"/>
      <c r="I92" s="20" t="n"/>
      <c r="J92" s="15">
        <f>IF($D92="","",IFERROR(IF($F92="Trabalhadas",IF($H92="","",$H92),IF($F92="Previstas",$G92,IF($F92="Zero",0,IF($F92="Manual",IF($I92="","",$I92),"")))),""))</f>
        <v/>
      </c>
      <c r="K92" s="15">
        <f>IF(OR($D92="",$G92="",$J92=""),"",IFERROR($J92-$G92,""))</f>
        <v/>
      </c>
      <c r="L92" s="15">
        <f>IF(OR($B92="",$D92="",$K92=""),"",SUMIFS($K$2:$K$201,$B$2:$B$201,$B92,$D$2:$D$201,"&lt;="&amp;$D92))</f>
        <v/>
      </c>
      <c r="M92" s="19">
        <f>IF(OR($B92="",$C92=""),"",IFERROR(IF(AND($C92=VLOOKUP($B92,'Parâmetros'!$G$19:$I$118,2,FALSE),VLOOKUP($B92,'Parâmetros'!$G$19:$I$118,3,FALSE)="Sim",VLOOKUP($C92,'Parâmetros'!$A$19:$E$38,5,FALSE)="Sim"),"OK","Verificar grupo/estado"),"Colaborador ou grupo não parametrizado"))</f>
        <v/>
      </c>
      <c r="N92" s="14">
        <f>IF(OR($B92="",$D92=""),"",IF(COUNTIFS($B$2:$B$201,$B92,$D$2:$D$201,$D92)&gt;1,"Duplicado",""))</f>
        <v/>
      </c>
      <c r="O92" s="19">
        <f>IF($K92="","",IF(AND('Parâmetros'!$B$9="",'Parâmetros'!$B$10=""),"Não configurado",IF(OR(AND('Parâmetros'!$B$9&lt;&gt;"",$K92&gt;'Parâmetros'!$B$9),AND('Parâmetros'!$B$10&lt;&gt;"",$K92&lt;-'Parâmetros'!$B$10)),"Fora do limite interno","OK")))</f>
        <v/>
      </c>
      <c r="P92" s="19">
        <f>IF($L92="","",IF(AND('Parâmetros'!$B$11="",'Parâmetros'!$B$12=""),"Não configurado",IF(OR(AND('Parâmetros'!$B$11&lt;&gt;"",$L92&gt;'Parâmetros'!$B$11),AND('Parâmetros'!$B$12&lt;&gt;"",$L92&lt;-'Parâmetros'!$B$12)),"Fora do limite interno","OK")))</f>
        <v/>
      </c>
      <c r="Q92" s="14">
        <f>IF($D92="","",IF(OR($M92&lt;&gt;"OK",$N92="Duplicado",$O92="Fora do limite interno",$P92="Fora do limite interno",$J92=""),"Rever","OK"))</f>
        <v/>
      </c>
      <c r="R92" s="18" t="n"/>
      <c r="S92" s="16" t="n"/>
      <c r="T92" s="17" t="n"/>
    </row>
    <row r="93">
      <c r="A93" s="14">
        <f>IF($D93="","",ROW()-1)</f>
        <v/>
      </c>
      <c r="B93" s="16" t="n"/>
      <c r="C93" s="16" t="n"/>
      <c r="D93" s="17" t="n"/>
      <c r="E93" s="18" t="n"/>
      <c r="F93" s="19">
        <f>IF($E93="","",IFERROR(VLOOKUP($E93,'Parâmetros'!$K$19:$L$28,2,FALSE),"Tipo não parametrizado"))</f>
        <v/>
      </c>
      <c r="G93" s="20" t="n"/>
      <c r="H93" s="20" t="n"/>
      <c r="I93" s="20" t="n"/>
      <c r="J93" s="15">
        <f>IF($D93="","",IFERROR(IF($F93="Trabalhadas",IF($H93="","",$H93),IF($F93="Previstas",$G93,IF($F93="Zero",0,IF($F93="Manual",IF($I93="","",$I93),"")))),""))</f>
        <v/>
      </c>
      <c r="K93" s="15">
        <f>IF(OR($D93="",$G93="",$J93=""),"",IFERROR($J93-$G93,""))</f>
        <v/>
      </c>
      <c r="L93" s="15">
        <f>IF(OR($B93="",$D93="",$K93=""),"",SUMIFS($K$2:$K$201,$B$2:$B$201,$B93,$D$2:$D$201,"&lt;="&amp;$D93))</f>
        <v/>
      </c>
      <c r="M93" s="19">
        <f>IF(OR($B93="",$C93=""),"",IFERROR(IF(AND($C93=VLOOKUP($B93,'Parâmetros'!$G$19:$I$118,2,FALSE),VLOOKUP($B93,'Parâmetros'!$G$19:$I$118,3,FALSE)="Sim",VLOOKUP($C93,'Parâmetros'!$A$19:$E$38,5,FALSE)="Sim"),"OK","Verificar grupo/estado"),"Colaborador ou grupo não parametrizado"))</f>
        <v/>
      </c>
      <c r="N93" s="14">
        <f>IF(OR($B93="",$D93=""),"",IF(COUNTIFS($B$2:$B$201,$B93,$D$2:$D$201,$D93)&gt;1,"Duplicado",""))</f>
        <v/>
      </c>
      <c r="O93" s="19">
        <f>IF($K93="","",IF(AND('Parâmetros'!$B$9="",'Parâmetros'!$B$10=""),"Não configurado",IF(OR(AND('Parâmetros'!$B$9&lt;&gt;"",$K93&gt;'Parâmetros'!$B$9),AND('Parâmetros'!$B$10&lt;&gt;"",$K93&lt;-'Parâmetros'!$B$10)),"Fora do limite interno","OK")))</f>
        <v/>
      </c>
      <c r="P93" s="19">
        <f>IF($L93="","",IF(AND('Parâmetros'!$B$11="",'Parâmetros'!$B$12=""),"Não configurado",IF(OR(AND('Parâmetros'!$B$11&lt;&gt;"",$L93&gt;'Parâmetros'!$B$11),AND('Parâmetros'!$B$12&lt;&gt;"",$L93&lt;-'Parâmetros'!$B$12)),"Fora do limite interno","OK")))</f>
        <v/>
      </c>
      <c r="Q93" s="14">
        <f>IF($D93="","",IF(OR($M93&lt;&gt;"OK",$N93="Duplicado",$O93="Fora do limite interno",$P93="Fora do limite interno",$J93=""),"Rever","OK"))</f>
        <v/>
      </c>
      <c r="R93" s="18" t="n"/>
      <c r="S93" s="16" t="n"/>
      <c r="T93" s="17" t="n"/>
    </row>
    <row r="94">
      <c r="A94" s="14">
        <f>IF($D94="","",ROW()-1)</f>
        <v/>
      </c>
      <c r="B94" s="16" t="n"/>
      <c r="C94" s="16" t="n"/>
      <c r="D94" s="17" t="n"/>
      <c r="E94" s="18" t="n"/>
      <c r="F94" s="19">
        <f>IF($E94="","",IFERROR(VLOOKUP($E94,'Parâmetros'!$K$19:$L$28,2,FALSE),"Tipo não parametrizado"))</f>
        <v/>
      </c>
      <c r="G94" s="20" t="n"/>
      <c r="H94" s="20" t="n"/>
      <c r="I94" s="20" t="n"/>
      <c r="J94" s="15">
        <f>IF($D94="","",IFERROR(IF($F94="Trabalhadas",IF($H94="","",$H94),IF($F94="Previstas",$G94,IF($F94="Zero",0,IF($F94="Manual",IF($I94="","",$I94),"")))),""))</f>
        <v/>
      </c>
      <c r="K94" s="15">
        <f>IF(OR($D94="",$G94="",$J94=""),"",IFERROR($J94-$G94,""))</f>
        <v/>
      </c>
      <c r="L94" s="15">
        <f>IF(OR($B94="",$D94="",$K94=""),"",SUMIFS($K$2:$K$201,$B$2:$B$201,$B94,$D$2:$D$201,"&lt;="&amp;$D94))</f>
        <v/>
      </c>
      <c r="M94" s="19">
        <f>IF(OR($B94="",$C94=""),"",IFERROR(IF(AND($C94=VLOOKUP($B94,'Parâmetros'!$G$19:$I$118,2,FALSE),VLOOKUP($B94,'Parâmetros'!$G$19:$I$118,3,FALSE)="Sim",VLOOKUP($C94,'Parâmetros'!$A$19:$E$38,5,FALSE)="Sim"),"OK","Verificar grupo/estado"),"Colaborador ou grupo não parametrizado"))</f>
        <v/>
      </c>
      <c r="N94" s="14">
        <f>IF(OR($B94="",$D94=""),"",IF(COUNTIFS($B$2:$B$201,$B94,$D$2:$D$201,$D94)&gt;1,"Duplicado",""))</f>
        <v/>
      </c>
      <c r="O94" s="19">
        <f>IF($K94="","",IF(AND('Parâmetros'!$B$9="",'Parâmetros'!$B$10=""),"Não configurado",IF(OR(AND('Parâmetros'!$B$9&lt;&gt;"",$K94&gt;'Parâmetros'!$B$9),AND('Parâmetros'!$B$10&lt;&gt;"",$K94&lt;-'Parâmetros'!$B$10)),"Fora do limite interno","OK")))</f>
        <v/>
      </c>
      <c r="P94" s="19">
        <f>IF($L94="","",IF(AND('Parâmetros'!$B$11="",'Parâmetros'!$B$12=""),"Não configurado",IF(OR(AND('Parâmetros'!$B$11&lt;&gt;"",$L94&gt;'Parâmetros'!$B$11),AND('Parâmetros'!$B$12&lt;&gt;"",$L94&lt;-'Parâmetros'!$B$12)),"Fora do limite interno","OK")))</f>
        <v/>
      </c>
      <c r="Q94" s="14">
        <f>IF($D94="","",IF(OR($M94&lt;&gt;"OK",$N94="Duplicado",$O94="Fora do limite interno",$P94="Fora do limite interno",$J94=""),"Rever","OK"))</f>
        <v/>
      </c>
      <c r="R94" s="18" t="n"/>
      <c r="S94" s="16" t="n"/>
      <c r="T94" s="17" t="n"/>
    </row>
    <row r="95">
      <c r="A95" s="14">
        <f>IF($D95="","",ROW()-1)</f>
        <v/>
      </c>
      <c r="B95" s="16" t="n"/>
      <c r="C95" s="16" t="n"/>
      <c r="D95" s="17" t="n"/>
      <c r="E95" s="18" t="n"/>
      <c r="F95" s="19">
        <f>IF($E95="","",IFERROR(VLOOKUP($E95,'Parâmetros'!$K$19:$L$28,2,FALSE),"Tipo não parametrizado"))</f>
        <v/>
      </c>
      <c r="G95" s="20" t="n"/>
      <c r="H95" s="20" t="n"/>
      <c r="I95" s="20" t="n"/>
      <c r="J95" s="15">
        <f>IF($D95="","",IFERROR(IF($F95="Trabalhadas",IF($H95="","",$H95),IF($F95="Previstas",$G95,IF($F95="Zero",0,IF($F95="Manual",IF($I95="","",$I95),"")))),""))</f>
        <v/>
      </c>
      <c r="K95" s="15">
        <f>IF(OR($D95="",$G95="",$J95=""),"",IFERROR($J95-$G95,""))</f>
        <v/>
      </c>
      <c r="L95" s="15">
        <f>IF(OR($B95="",$D95="",$K95=""),"",SUMIFS($K$2:$K$201,$B$2:$B$201,$B95,$D$2:$D$201,"&lt;="&amp;$D95))</f>
        <v/>
      </c>
      <c r="M95" s="19">
        <f>IF(OR($B95="",$C95=""),"",IFERROR(IF(AND($C95=VLOOKUP($B95,'Parâmetros'!$G$19:$I$118,2,FALSE),VLOOKUP($B95,'Parâmetros'!$G$19:$I$118,3,FALSE)="Sim",VLOOKUP($C95,'Parâmetros'!$A$19:$E$38,5,FALSE)="Sim"),"OK","Verificar grupo/estado"),"Colaborador ou grupo não parametrizado"))</f>
        <v/>
      </c>
      <c r="N95" s="14">
        <f>IF(OR($B95="",$D95=""),"",IF(COUNTIFS($B$2:$B$201,$B95,$D$2:$D$201,$D95)&gt;1,"Duplicado",""))</f>
        <v/>
      </c>
      <c r="O95" s="19">
        <f>IF($K95="","",IF(AND('Parâmetros'!$B$9="",'Parâmetros'!$B$10=""),"Não configurado",IF(OR(AND('Parâmetros'!$B$9&lt;&gt;"",$K95&gt;'Parâmetros'!$B$9),AND('Parâmetros'!$B$10&lt;&gt;"",$K95&lt;-'Parâmetros'!$B$10)),"Fora do limite interno","OK")))</f>
        <v/>
      </c>
      <c r="P95" s="19">
        <f>IF($L95="","",IF(AND('Parâmetros'!$B$11="",'Parâmetros'!$B$12=""),"Não configurado",IF(OR(AND('Parâmetros'!$B$11&lt;&gt;"",$L95&gt;'Parâmetros'!$B$11),AND('Parâmetros'!$B$12&lt;&gt;"",$L95&lt;-'Parâmetros'!$B$12)),"Fora do limite interno","OK")))</f>
        <v/>
      </c>
      <c r="Q95" s="14">
        <f>IF($D95="","",IF(OR($M95&lt;&gt;"OK",$N95="Duplicado",$O95="Fora do limite interno",$P95="Fora do limite interno",$J95=""),"Rever","OK"))</f>
        <v/>
      </c>
      <c r="R95" s="18" t="n"/>
      <c r="S95" s="16" t="n"/>
      <c r="T95" s="17" t="n"/>
    </row>
    <row r="96">
      <c r="A96" s="14">
        <f>IF($D96="","",ROW()-1)</f>
        <v/>
      </c>
      <c r="B96" s="16" t="n"/>
      <c r="C96" s="16" t="n"/>
      <c r="D96" s="17" t="n"/>
      <c r="E96" s="18" t="n"/>
      <c r="F96" s="19">
        <f>IF($E96="","",IFERROR(VLOOKUP($E96,'Parâmetros'!$K$19:$L$28,2,FALSE),"Tipo não parametrizado"))</f>
        <v/>
      </c>
      <c r="G96" s="20" t="n"/>
      <c r="H96" s="20" t="n"/>
      <c r="I96" s="20" t="n"/>
      <c r="J96" s="15">
        <f>IF($D96="","",IFERROR(IF($F96="Trabalhadas",IF($H96="","",$H96),IF($F96="Previstas",$G96,IF($F96="Zero",0,IF($F96="Manual",IF($I96="","",$I96),"")))),""))</f>
        <v/>
      </c>
      <c r="K96" s="15">
        <f>IF(OR($D96="",$G96="",$J96=""),"",IFERROR($J96-$G96,""))</f>
        <v/>
      </c>
      <c r="L96" s="15">
        <f>IF(OR($B96="",$D96="",$K96=""),"",SUMIFS($K$2:$K$201,$B$2:$B$201,$B96,$D$2:$D$201,"&lt;="&amp;$D96))</f>
        <v/>
      </c>
      <c r="M96" s="19">
        <f>IF(OR($B96="",$C96=""),"",IFERROR(IF(AND($C96=VLOOKUP($B96,'Parâmetros'!$G$19:$I$118,2,FALSE),VLOOKUP($B96,'Parâmetros'!$G$19:$I$118,3,FALSE)="Sim",VLOOKUP($C96,'Parâmetros'!$A$19:$E$38,5,FALSE)="Sim"),"OK","Verificar grupo/estado"),"Colaborador ou grupo não parametrizado"))</f>
        <v/>
      </c>
      <c r="N96" s="14">
        <f>IF(OR($B96="",$D96=""),"",IF(COUNTIFS($B$2:$B$201,$B96,$D$2:$D$201,$D96)&gt;1,"Duplicado",""))</f>
        <v/>
      </c>
      <c r="O96" s="19">
        <f>IF($K96="","",IF(AND('Parâmetros'!$B$9="",'Parâmetros'!$B$10=""),"Não configurado",IF(OR(AND('Parâmetros'!$B$9&lt;&gt;"",$K96&gt;'Parâmetros'!$B$9),AND('Parâmetros'!$B$10&lt;&gt;"",$K96&lt;-'Parâmetros'!$B$10)),"Fora do limite interno","OK")))</f>
        <v/>
      </c>
      <c r="P96" s="19">
        <f>IF($L96="","",IF(AND('Parâmetros'!$B$11="",'Parâmetros'!$B$12=""),"Não configurado",IF(OR(AND('Parâmetros'!$B$11&lt;&gt;"",$L96&gt;'Parâmetros'!$B$11),AND('Parâmetros'!$B$12&lt;&gt;"",$L96&lt;-'Parâmetros'!$B$12)),"Fora do limite interno","OK")))</f>
        <v/>
      </c>
      <c r="Q96" s="14">
        <f>IF($D96="","",IF(OR($M96&lt;&gt;"OK",$N96="Duplicado",$O96="Fora do limite interno",$P96="Fora do limite interno",$J96=""),"Rever","OK"))</f>
        <v/>
      </c>
      <c r="R96" s="18" t="n"/>
      <c r="S96" s="16" t="n"/>
      <c r="T96" s="17" t="n"/>
    </row>
    <row r="97">
      <c r="A97" s="14">
        <f>IF($D97="","",ROW()-1)</f>
        <v/>
      </c>
      <c r="B97" s="16" t="n"/>
      <c r="C97" s="16" t="n"/>
      <c r="D97" s="17" t="n"/>
      <c r="E97" s="18" t="n"/>
      <c r="F97" s="19">
        <f>IF($E97="","",IFERROR(VLOOKUP($E97,'Parâmetros'!$K$19:$L$28,2,FALSE),"Tipo não parametrizado"))</f>
        <v/>
      </c>
      <c r="G97" s="20" t="n"/>
      <c r="H97" s="20" t="n"/>
      <c r="I97" s="20" t="n"/>
      <c r="J97" s="15">
        <f>IF($D97="","",IFERROR(IF($F97="Trabalhadas",IF($H97="","",$H97),IF($F97="Previstas",$G97,IF($F97="Zero",0,IF($F97="Manual",IF($I97="","",$I97),"")))),""))</f>
        <v/>
      </c>
      <c r="K97" s="15">
        <f>IF(OR($D97="",$G97="",$J97=""),"",IFERROR($J97-$G97,""))</f>
        <v/>
      </c>
      <c r="L97" s="15">
        <f>IF(OR($B97="",$D97="",$K97=""),"",SUMIFS($K$2:$K$201,$B$2:$B$201,$B97,$D$2:$D$201,"&lt;="&amp;$D97))</f>
        <v/>
      </c>
      <c r="M97" s="19">
        <f>IF(OR($B97="",$C97=""),"",IFERROR(IF(AND($C97=VLOOKUP($B97,'Parâmetros'!$G$19:$I$118,2,FALSE),VLOOKUP($B97,'Parâmetros'!$G$19:$I$118,3,FALSE)="Sim",VLOOKUP($C97,'Parâmetros'!$A$19:$E$38,5,FALSE)="Sim"),"OK","Verificar grupo/estado"),"Colaborador ou grupo não parametrizado"))</f>
        <v/>
      </c>
      <c r="N97" s="14">
        <f>IF(OR($B97="",$D97=""),"",IF(COUNTIFS($B$2:$B$201,$B97,$D$2:$D$201,$D97)&gt;1,"Duplicado",""))</f>
        <v/>
      </c>
      <c r="O97" s="19">
        <f>IF($K97="","",IF(AND('Parâmetros'!$B$9="",'Parâmetros'!$B$10=""),"Não configurado",IF(OR(AND('Parâmetros'!$B$9&lt;&gt;"",$K97&gt;'Parâmetros'!$B$9),AND('Parâmetros'!$B$10&lt;&gt;"",$K97&lt;-'Parâmetros'!$B$10)),"Fora do limite interno","OK")))</f>
        <v/>
      </c>
      <c r="P97" s="19">
        <f>IF($L97="","",IF(AND('Parâmetros'!$B$11="",'Parâmetros'!$B$12=""),"Não configurado",IF(OR(AND('Parâmetros'!$B$11&lt;&gt;"",$L97&gt;'Parâmetros'!$B$11),AND('Parâmetros'!$B$12&lt;&gt;"",$L97&lt;-'Parâmetros'!$B$12)),"Fora do limite interno","OK")))</f>
        <v/>
      </c>
      <c r="Q97" s="14">
        <f>IF($D97="","",IF(OR($M97&lt;&gt;"OK",$N97="Duplicado",$O97="Fora do limite interno",$P97="Fora do limite interno",$J97=""),"Rever","OK"))</f>
        <v/>
      </c>
      <c r="R97" s="18" t="n"/>
      <c r="S97" s="16" t="n"/>
      <c r="T97" s="17" t="n"/>
    </row>
    <row r="98">
      <c r="A98" s="14">
        <f>IF($D98="","",ROW()-1)</f>
        <v/>
      </c>
      <c r="B98" s="16" t="n"/>
      <c r="C98" s="16" t="n"/>
      <c r="D98" s="17" t="n"/>
      <c r="E98" s="18" t="n"/>
      <c r="F98" s="19">
        <f>IF($E98="","",IFERROR(VLOOKUP($E98,'Parâmetros'!$K$19:$L$28,2,FALSE),"Tipo não parametrizado"))</f>
        <v/>
      </c>
      <c r="G98" s="20" t="n"/>
      <c r="H98" s="20" t="n"/>
      <c r="I98" s="20" t="n"/>
      <c r="J98" s="15">
        <f>IF($D98="","",IFERROR(IF($F98="Trabalhadas",IF($H98="","",$H98),IF($F98="Previstas",$G98,IF($F98="Zero",0,IF($F98="Manual",IF($I98="","",$I98),"")))),""))</f>
        <v/>
      </c>
      <c r="K98" s="15">
        <f>IF(OR($D98="",$G98="",$J98=""),"",IFERROR($J98-$G98,""))</f>
        <v/>
      </c>
      <c r="L98" s="15">
        <f>IF(OR($B98="",$D98="",$K98=""),"",SUMIFS($K$2:$K$201,$B$2:$B$201,$B98,$D$2:$D$201,"&lt;="&amp;$D98))</f>
        <v/>
      </c>
      <c r="M98" s="19">
        <f>IF(OR($B98="",$C98=""),"",IFERROR(IF(AND($C98=VLOOKUP($B98,'Parâmetros'!$G$19:$I$118,2,FALSE),VLOOKUP($B98,'Parâmetros'!$G$19:$I$118,3,FALSE)="Sim",VLOOKUP($C98,'Parâmetros'!$A$19:$E$38,5,FALSE)="Sim"),"OK","Verificar grupo/estado"),"Colaborador ou grupo não parametrizado"))</f>
        <v/>
      </c>
      <c r="N98" s="14">
        <f>IF(OR($B98="",$D98=""),"",IF(COUNTIFS($B$2:$B$201,$B98,$D$2:$D$201,$D98)&gt;1,"Duplicado",""))</f>
        <v/>
      </c>
      <c r="O98" s="19">
        <f>IF($K98="","",IF(AND('Parâmetros'!$B$9="",'Parâmetros'!$B$10=""),"Não configurado",IF(OR(AND('Parâmetros'!$B$9&lt;&gt;"",$K98&gt;'Parâmetros'!$B$9),AND('Parâmetros'!$B$10&lt;&gt;"",$K98&lt;-'Parâmetros'!$B$10)),"Fora do limite interno","OK")))</f>
        <v/>
      </c>
      <c r="P98" s="19">
        <f>IF($L98="","",IF(AND('Parâmetros'!$B$11="",'Parâmetros'!$B$12=""),"Não configurado",IF(OR(AND('Parâmetros'!$B$11&lt;&gt;"",$L98&gt;'Parâmetros'!$B$11),AND('Parâmetros'!$B$12&lt;&gt;"",$L98&lt;-'Parâmetros'!$B$12)),"Fora do limite interno","OK")))</f>
        <v/>
      </c>
      <c r="Q98" s="14">
        <f>IF($D98="","",IF(OR($M98&lt;&gt;"OK",$N98="Duplicado",$O98="Fora do limite interno",$P98="Fora do limite interno",$J98=""),"Rever","OK"))</f>
        <v/>
      </c>
      <c r="R98" s="18" t="n"/>
      <c r="S98" s="16" t="n"/>
      <c r="T98" s="17" t="n"/>
    </row>
    <row r="99">
      <c r="A99" s="14">
        <f>IF($D99="","",ROW()-1)</f>
        <v/>
      </c>
      <c r="B99" s="16" t="n"/>
      <c r="C99" s="16" t="n"/>
      <c r="D99" s="17" t="n"/>
      <c r="E99" s="18" t="n"/>
      <c r="F99" s="19">
        <f>IF($E99="","",IFERROR(VLOOKUP($E99,'Parâmetros'!$K$19:$L$28,2,FALSE),"Tipo não parametrizado"))</f>
        <v/>
      </c>
      <c r="G99" s="20" t="n"/>
      <c r="H99" s="20" t="n"/>
      <c r="I99" s="20" t="n"/>
      <c r="J99" s="15">
        <f>IF($D99="","",IFERROR(IF($F99="Trabalhadas",IF($H99="","",$H99),IF($F99="Previstas",$G99,IF($F99="Zero",0,IF($F99="Manual",IF($I99="","",$I99),"")))),""))</f>
        <v/>
      </c>
      <c r="K99" s="15">
        <f>IF(OR($D99="",$G99="",$J99=""),"",IFERROR($J99-$G99,""))</f>
        <v/>
      </c>
      <c r="L99" s="15">
        <f>IF(OR($B99="",$D99="",$K99=""),"",SUMIFS($K$2:$K$201,$B$2:$B$201,$B99,$D$2:$D$201,"&lt;="&amp;$D99))</f>
        <v/>
      </c>
      <c r="M99" s="19">
        <f>IF(OR($B99="",$C99=""),"",IFERROR(IF(AND($C99=VLOOKUP($B99,'Parâmetros'!$G$19:$I$118,2,FALSE),VLOOKUP($B99,'Parâmetros'!$G$19:$I$118,3,FALSE)="Sim",VLOOKUP($C99,'Parâmetros'!$A$19:$E$38,5,FALSE)="Sim"),"OK","Verificar grupo/estado"),"Colaborador ou grupo não parametrizado"))</f>
        <v/>
      </c>
      <c r="N99" s="14">
        <f>IF(OR($B99="",$D99=""),"",IF(COUNTIFS($B$2:$B$201,$B99,$D$2:$D$201,$D99)&gt;1,"Duplicado",""))</f>
        <v/>
      </c>
      <c r="O99" s="19">
        <f>IF($K99="","",IF(AND('Parâmetros'!$B$9="",'Parâmetros'!$B$10=""),"Não configurado",IF(OR(AND('Parâmetros'!$B$9&lt;&gt;"",$K99&gt;'Parâmetros'!$B$9),AND('Parâmetros'!$B$10&lt;&gt;"",$K99&lt;-'Parâmetros'!$B$10)),"Fora do limite interno","OK")))</f>
        <v/>
      </c>
      <c r="P99" s="19">
        <f>IF($L99="","",IF(AND('Parâmetros'!$B$11="",'Parâmetros'!$B$12=""),"Não configurado",IF(OR(AND('Parâmetros'!$B$11&lt;&gt;"",$L99&gt;'Parâmetros'!$B$11),AND('Parâmetros'!$B$12&lt;&gt;"",$L99&lt;-'Parâmetros'!$B$12)),"Fora do limite interno","OK")))</f>
        <v/>
      </c>
      <c r="Q99" s="14">
        <f>IF($D99="","",IF(OR($M99&lt;&gt;"OK",$N99="Duplicado",$O99="Fora do limite interno",$P99="Fora do limite interno",$J99=""),"Rever","OK"))</f>
        <v/>
      </c>
      <c r="R99" s="18" t="n"/>
      <c r="S99" s="16" t="n"/>
      <c r="T99" s="17" t="n"/>
    </row>
    <row r="100">
      <c r="A100" s="14">
        <f>IF($D100="","",ROW()-1)</f>
        <v/>
      </c>
      <c r="B100" s="16" t="n"/>
      <c r="C100" s="16" t="n"/>
      <c r="D100" s="17" t="n"/>
      <c r="E100" s="18" t="n"/>
      <c r="F100" s="19">
        <f>IF($E100="","",IFERROR(VLOOKUP($E100,'Parâmetros'!$K$19:$L$28,2,FALSE),"Tipo não parametrizado"))</f>
        <v/>
      </c>
      <c r="G100" s="20" t="n"/>
      <c r="H100" s="20" t="n"/>
      <c r="I100" s="20" t="n"/>
      <c r="J100" s="15">
        <f>IF($D100="","",IFERROR(IF($F100="Trabalhadas",IF($H100="","",$H100),IF($F100="Previstas",$G100,IF($F100="Zero",0,IF($F100="Manual",IF($I100="","",$I100),"")))),""))</f>
        <v/>
      </c>
      <c r="K100" s="15">
        <f>IF(OR($D100="",$G100="",$J100=""),"",IFERROR($J100-$G100,""))</f>
        <v/>
      </c>
      <c r="L100" s="15">
        <f>IF(OR($B100="",$D100="",$K100=""),"",SUMIFS($K$2:$K$201,$B$2:$B$201,$B100,$D$2:$D$201,"&lt;="&amp;$D100))</f>
        <v/>
      </c>
      <c r="M100" s="19">
        <f>IF(OR($B100="",$C100=""),"",IFERROR(IF(AND($C100=VLOOKUP($B100,'Parâmetros'!$G$19:$I$118,2,FALSE),VLOOKUP($B100,'Parâmetros'!$G$19:$I$118,3,FALSE)="Sim",VLOOKUP($C100,'Parâmetros'!$A$19:$E$38,5,FALSE)="Sim"),"OK","Verificar grupo/estado"),"Colaborador ou grupo não parametrizado"))</f>
        <v/>
      </c>
      <c r="N100" s="14">
        <f>IF(OR($B100="",$D100=""),"",IF(COUNTIFS($B$2:$B$201,$B100,$D$2:$D$201,$D100)&gt;1,"Duplicado",""))</f>
        <v/>
      </c>
      <c r="O100" s="19">
        <f>IF($K100="","",IF(AND('Parâmetros'!$B$9="",'Parâmetros'!$B$10=""),"Não configurado",IF(OR(AND('Parâmetros'!$B$9&lt;&gt;"",$K100&gt;'Parâmetros'!$B$9),AND('Parâmetros'!$B$10&lt;&gt;"",$K100&lt;-'Parâmetros'!$B$10)),"Fora do limite interno","OK")))</f>
        <v/>
      </c>
      <c r="P100" s="19">
        <f>IF($L100="","",IF(AND('Parâmetros'!$B$11="",'Parâmetros'!$B$12=""),"Não configurado",IF(OR(AND('Parâmetros'!$B$11&lt;&gt;"",$L100&gt;'Parâmetros'!$B$11),AND('Parâmetros'!$B$12&lt;&gt;"",$L100&lt;-'Parâmetros'!$B$12)),"Fora do limite interno","OK")))</f>
        <v/>
      </c>
      <c r="Q100" s="14">
        <f>IF($D100="","",IF(OR($M100&lt;&gt;"OK",$N100="Duplicado",$O100="Fora do limite interno",$P100="Fora do limite interno",$J100=""),"Rever","OK"))</f>
        <v/>
      </c>
      <c r="R100" s="18" t="n"/>
      <c r="S100" s="16" t="n"/>
      <c r="T100" s="17" t="n"/>
    </row>
    <row r="101">
      <c r="A101" s="14">
        <f>IF($D101="","",ROW()-1)</f>
        <v/>
      </c>
      <c r="B101" s="16" t="n"/>
      <c r="C101" s="16" t="n"/>
      <c r="D101" s="17" t="n"/>
      <c r="E101" s="18" t="n"/>
      <c r="F101" s="19">
        <f>IF($E101="","",IFERROR(VLOOKUP($E101,'Parâmetros'!$K$19:$L$28,2,FALSE),"Tipo não parametrizado"))</f>
        <v/>
      </c>
      <c r="G101" s="20" t="n"/>
      <c r="H101" s="20" t="n"/>
      <c r="I101" s="20" t="n"/>
      <c r="J101" s="15">
        <f>IF($D101="","",IFERROR(IF($F101="Trabalhadas",IF($H101="","",$H101),IF($F101="Previstas",$G101,IF($F101="Zero",0,IF($F101="Manual",IF($I101="","",$I101),"")))),""))</f>
        <v/>
      </c>
      <c r="K101" s="15">
        <f>IF(OR($D101="",$G101="",$J101=""),"",IFERROR($J101-$G101,""))</f>
        <v/>
      </c>
      <c r="L101" s="15">
        <f>IF(OR($B101="",$D101="",$K101=""),"",SUMIFS($K$2:$K$201,$B$2:$B$201,$B101,$D$2:$D$201,"&lt;="&amp;$D101))</f>
        <v/>
      </c>
      <c r="M101" s="19">
        <f>IF(OR($B101="",$C101=""),"",IFERROR(IF(AND($C101=VLOOKUP($B101,'Parâmetros'!$G$19:$I$118,2,FALSE),VLOOKUP($B101,'Parâmetros'!$G$19:$I$118,3,FALSE)="Sim",VLOOKUP($C101,'Parâmetros'!$A$19:$E$38,5,FALSE)="Sim"),"OK","Verificar grupo/estado"),"Colaborador ou grupo não parametrizado"))</f>
        <v/>
      </c>
      <c r="N101" s="14">
        <f>IF(OR($B101="",$D101=""),"",IF(COUNTIFS($B$2:$B$201,$B101,$D$2:$D$201,$D101)&gt;1,"Duplicado",""))</f>
        <v/>
      </c>
      <c r="O101" s="19">
        <f>IF($K101="","",IF(AND('Parâmetros'!$B$9="",'Parâmetros'!$B$10=""),"Não configurado",IF(OR(AND('Parâmetros'!$B$9&lt;&gt;"",$K101&gt;'Parâmetros'!$B$9),AND('Parâmetros'!$B$10&lt;&gt;"",$K101&lt;-'Parâmetros'!$B$10)),"Fora do limite interno","OK")))</f>
        <v/>
      </c>
      <c r="P101" s="19">
        <f>IF($L101="","",IF(AND('Parâmetros'!$B$11="",'Parâmetros'!$B$12=""),"Não configurado",IF(OR(AND('Parâmetros'!$B$11&lt;&gt;"",$L101&gt;'Parâmetros'!$B$11),AND('Parâmetros'!$B$12&lt;&gt;"",$L101&lt;-'Parâmetros'!$B$12)),"Fora do limite interno","OK")))</f>
        <v/>
      </c>
      <c r="Q101" s="14">
        <f>IF($D101="","",IF(OR($M101&lt;&gt;"OK",$N101="Duplicado",$O101="Fora do limite interno",$P101="Fora do limite interno",$J101=""),"Rever","OK"))</f>
        <v/>
      </c>
      <c r="R101" s="18" t="n"/>
      <c r="S101" s="16" t="n"/>
      <c r="T101" s="17" t="n"/>
    </row>
    <row r="102">
      <c r="A102" s="14">
        <f>IF($D102="","",ROW()-1)</f>
        <v/>
      </c>
      <c r="B102" s="16" t="n"/>
      <c r="C102" s="16" t="n"/>
      <c r="D102" s="17" t="n"/>
      <c r="E102" s="18" t="n"/>
      <c r="F102" s="19">
        <f>IF($E102="","",IFERROR(VLOOKUP($E102,'Parâmetros'!$K$19:$L$28,2,FALSE),"Tipo não parametrizado"))</f>
        <v/>
      </c>
      <c r="G102" s="20" t="n"/>
      <c r="H102" s="20" t="n"/>
      <c r="I102" s="20" t="n"/>
      <c r="J102" s="15">
        <f>IF($D102="","",IFERROR(IF($F102="Trabalhadas",IF($H102="","",$H102),IF($F102="Previstas",$G102,IF($F102="Zero",0,IF($F102="Manual",IF($I102="","",$I102),"")))),""))</f>
        <v/>
      </c>
      <c r="K102" s="15">
        <f>IF(OR($D102="",$G102="",$J102=""),"",IFERROR($J102-$G102,""))</f>
        <v/>
      </c>
      <c r="L102" s="15">
        <f>IF(OR($B102="",$D102="",$K102=""),"",SUMIFS($K$2:$K$201,$B$2:$B$201,$B102,$D$2:$D$201,"&lt;="&amp;$D102))</f>
        <v/>
      </c>
      <c r="M102" s="19">
        <f>IF(OR($B102="",$C102=""),"",IFERROR(IF(AND($C102=VLOOKUP($B102,'Parâmetros'!$G$19:$I$118,2,FALSE),VLOOKUP($B102,'Parâmetros'!$G$19:$I$118,3,FALSE)="Sim",VLOOKUP($C102,'Parâmetros'!$A$19:$E$38,5,FALSE)="Sim"),"OK","Verificar grupo/estado"),"Colaborador ou grupo não parametrizado"))</f>
        <v/>
      </c>
      <c r="N102" s="14">
        <f>IF(OR($B102="",$D102=""),"",IF(COUNTIFS($B$2:$B$201,$B102,$D$2:$D$201,$D102)&gt;1,"Duplicado",""))</f>
        <v/>
      </c>
      <c r="O102" s="19">
        <f>IF($K102="","",IF(AND('Parâmetros'!$B$9="",'Parâmetros'!$B$10=""),"Não configurado",IF(OR(AND('Parâmetros'!$B$9&lt;&gt;"",$K102&gt;'Parâmetros'!$B$9),AND('Parâmetros'!$B$10&lt;&gt;"",$K102&lt;-'Parâmetros'!$B$10)),"Fora do limite interno","OK")))</f>
        <v/>
      </c>
      <c r="P102" s="19">
        <f>IF($L102="","",IF(AND('Parâmetros'!$B$11="",'Parâmetros'!$B$12=""),"Não configurado",IF(OR(AND('Parâmetros'!$B$11&lt;&gt;"",$L102&gt;'Parâmetros'!$B$11),AND('Parâmetros'!$B$12&lt;&gt;"",$L102&lt;-'Parâmetros'!$B$12)),"Fora do limite interno","OK")))</f>
        <v/>
      </c>
      <c r="Q102" s="14">
        <f>IF($D102="","",IF(OR($M102&lt;&gt;"OK",$N102="Duplicado",$O102="Fora do limite interno",$P102="Fora do limite interno",$J102=""),"Rever","OK"))</f>
        <v/>
      </c>
      <c r="R102" s="18" t="n"/>
      <c r="S102" s="16" t="n"/>
      <c r="T102" s="17" t="n"/>
    </row>
    <row r="103">
      <c r="A103" s="14">
        <f>IF($D103="","",ROW()-1)</f>
        <v/>
      </c>
      <c r="B103" s="16" t="n"/>
      <c r="C103" s="16" t="n"/>
      <c r="D103" s="17" t="n"/>
      <c r="E103" s="18" t="n"/>
      <c r="F103" s="19">
        <f>IF($E103="","",IFERROR(VLOOKUP($E103,'Parâmetros'!$K$19:$L$28,2,FALSE),"Tipo não parametrizado"))</f>
        <v/>
      </c>
      <c r="G103" s="20" t="n"/>
      <c r="H103" s="20" t="n"/>
      <c r="I103" s="20" t="n"/>
      <c r="J103" s="15">
        <f>IF($D103="","",IFERROR(IF($F103="Trabalhadas",IF($H103="","",$H103),IF($F103="Previstas",$G103,IF($F103="Zero",0,IF($F103="Manual",IF($I103="","",$I103),"")))),""))</f>
        <v/>
      </c>
      <c r="K103" s="15">
        <f>IF(OR($D103="",$G103="",$J103=""),"",IFERROR($J103-$G103,""))</f>
        <v/>
      </c>
      <c r="L103" s="15">
        <f>IF(OR($B103="",$D103="",$K103=""),"",SUMIFS($K$2:$K$201,$B$2:$B$201,$B103,$D$2:$D$201,"&lt;="&amp;$D103))</f>
        <v/>
      </c>
      <c r="M103" s="19">
        <f>IF(OR($B103="",$C103=""),"",IFERROR(IF(AND($C103=VLOOKUP($B103,'Parâmetros'!$G$19:$I$118,2,FALSE),VLOOKUP($B103,'Parâmetros'!$G$19:$I$118,3,FALSE)="Sim",VLOOKUP($C103,'Parâmetros'!$A$19:$E$38,5,FALSE)="Sim"),"OK","Verificar grupo/estado"),"Colaborador ou grupo não parametrizado"))</f>
        <v/>
      </c>
      <c r="N103" s="14">
        <f>IF(OR($B103="",$D103=""),"",IF(COUNTIFS($B$2:$B$201,$B103,$D$2:$D$201,$D103)&gt;1,"Duplicado",""))</f>
        <v/>
      </c>
      <c r="O103" s="19">
        <f>IF($K103="","",IF(AND('Parâmetros'!$B$9="",'Parâmetros'!$B$10=""),"Não configurado",IF(OR(AND('Parâmetros'!$B$9&lt;&gt;"",$K103&gt;'Parâmetros'!$B$9),AND('Parâmetros'!$B$10&lt;&gt;"",$K103&lt;-'Parâmetros'!$B$10)),"Fora do limite interno","OK")))</f>
        <v/>
      </c>
      <c r="P103" s="19">
        <f>IF($L103="","",IF(AND('Parâmetros'!$B$11="",'Parâmetros'!$B$12=""),"Não configurado",IF(OR(AND('Parâmetros'!$B$11&lt;&gt;"",$L103&gt;'Parâmetros'!$B$11),AND('Parâmetros'!$B$12&lt;&gt;"",$L103&lt;-'Parâmetros'!$B$12)),"Fora do limite interno","OK")))</f>
        <v/>
      </c>
      <c r="Q103" s="14">
        <f>IF($D103="","",IF(OR($M103&lt;&gt;"OK",$N103="Duplicado",$O103="Fora do limite interno",$P103="Fora do limite interno",$J103=""),"Rever","OK"))</f>
        <v/>
      </c>
      <c r="R103" s="18" t="n"/>
      <c r="S103" s="16" t="n"/>
      <c r="T103" s="17" t="n"/>
    </row>
    <row r="104">
      <c r="A104" s="14">
        <f>IF($D104="","",ROW()-1)</f>
        <v/>
      </c>
      <c r="B104" s="16" t="n"/>
      <c r="C104" s="16" t="n"/>
      <c r="D104" s="17" t="n"/>
      <c r="E104" s="18" t="n"/>
      <c r="F104" s="19">
        <f>IF($E104="","",IFERROR(VLOOKUP($E104,'Parâmetros'!$K$19:$L$28,2,FALSE),"Tipo não parametrizado"))</f>
        <v/>
      </c>
      <c r="G104" s="20" t="n"/>
      <c r="H104" s="20" t="n"/>
      <c r="I104" s="20" t="n"/>
      <c r="J104" s="15">
        <f>IF($D104="","",IFERROR(IF($F104="Trabalhadas",IF($H104="","",$H104),IF($F104="Previstas",$G104,IF($F104="Zero",0,IF($F104="Manual",IF($I104="","",$I104),"")))),""))</f>
        <v/>
      </c>
      <c r="K104" s="15">
        <f>IF(OR($D104="",$G104="",$J104=""),"",IFERROR($J104-$G104,""))</f>
        <v/>
      </c>
      <c r="L104" s="15">
        <f>IF(OR($B104="",$D104="",$K104=""),"",SUMIFS($K$2:$K$201,$B$2:$B$201,$B104,$D$2:$D$201,"&lt;="&amp;$D104))</f>
        <v/>
      </c>
      <c r="M104" s="19">
        <f>IF(OR($B104="",$C104=""),"",IFERROR(IF(AND($C104=VLOOKUP($B104,'Parâmetros'!$G$19:$I$118,2,FALSE),VLOOKUP($B104,'Parâmetros'!$G$19:$I$118,3,FALSE)="Sim",VLOOKUP($C104,'Parâmetros'!$A$19:$E$38,5,FALSE)="Sim"),"OK","Verificar grupo/estado"),"Colaborador ou grupo não parametrizado"))</f>
        <v/>
      </c>
      <c r="N104" s="14">
        <f>IF(OR($B104="",$D104=""),"",IF(COUNTIFS($B$2:$B$201,$B104,$D$2:$D$201,$D104)&gt;1,"Duplicado",""))</f>
        <v/>
      </c>
      <c r="O104" s="19">
        <f>IF($K104="","",IF(AND('Parâmetros'!$B$9="",'Parâmetros'!$B$10=""),"Não configurado",IF(OR(AND('Parâmetros'!$B$9&lt;&gt;"",$K104&gt;'Parâmetros'!$B$9),AND('Parâmetros'!$B$10&lt;&gt;"",$K104&lt;-'Parâmetros'!$B$10)),"Fora do limite interno","OK")))</f>
        <v/>
      </c>
      <c r="P104" s="19">
        <f>IF($L104="","",IF(AND('Parâmetros'!$B$11="",'Parâmetros'!$B$12=""),"Não configurado",IF(OR(AND('Parâmetros'!$B$11&lt;&gt;"",$L104&gt;'Parâmetros'!$B$11),AND('Parâmetros'!$B$12&lt;&gt;"",$L104&lt;-'Parâmetros'!$B$12)),"Fora do limite interno","OK")))</f>
        <v/>
      </c>
      <c r="Q104" s="14">
        <f>IF($D104="","",IF(OR($M104&lt;&gt;"OK",$N104="Duplicado",$O104="Fora do limite interno",$P104="Fora do limite interno",$J104=""),"Rever","OK"))</f>
        <v/>
      </c>
      <c r="R104" s="18" t="n"/>
      <c r="S104" s="16" t="n"/>
      <c r="T104" s="17" t="n"/>
    </row>
    <row r="105">
      <c r="A105" s="14">
        <f>IF($D105="","",ROW()-1)</f>
        <v/>
      </c>
      <c r="B105" s="16" t="n"/>
      <c r="C105" s="16" t="n"/>
      <c r="D105" s="17" t="n"/>
      <c r="E105" s="18" t="n"/>
      <c r="F105" s="19">
        <f>IF($E105="","",IFERROR(VLOOKUP($E105,'Parâmetros'!$K$19:$L$28,2,FALSE),"Tipo não parametrizado"))</f>
        <v/>
      </c>
      <c r="G105" s="20" t="n"/>
      <c r="H105" s="20" t="n"/>
      <c r="I105" s="20" t="n"/>
      <c r="J105" s="15">
        <f>IF($D105="","",IFERROR(IF($F105="Trabalhadas",IF($H105="","",$H105),IF($F105="Previstas",$G105,IF($F105="Zero",0,IF($F105="Manual",IF($I105="","",$I105),"")))),""))</f>
        <v/>
      </c>
      <c r="K105" s="15">
        <f>IF(OR($D105="",$G105="",$J105=""),"",IFERROR($J105-$G105,""))</f>
        <v/>
      </c>
      <c r="L105" s="15">
        <f>IF(OR($B105="",$D105="",$K105=""),"",SUMIFS($K$2:$K$201,$B$2:$B$201,$B105,$D$2:$D$201,"&lt;="&amp;$D105))</f>
        <v/>
      </c>
      <c r="M105" s="19">
        <f>IF(OR($B105="",$C105=""),"",IFERROR(IF(AND($C105=VLOOKUP($B105,'Parâmetros'!$G$19:$I$118,2,FALSE),VLOOKUP($B105,'Parâmetros'!$G$19:$I$118,3,FALSE)="Sim",VLOOKUP($C105,'Parâmetros'!$A$19:$E$38,5,FALSE)="Sim"),"OK","Verificar grupo/estado"),"Colaborador ou grupo não parametrizado"))</f>
        <v/>
      </c>
      <c r="N105" s="14">
        <f>IF(OR($B105="",$D105=""),"",IF(COUNTIFS($B$2:$B$201,$B105,$D$2:$D$201,$D105)&gt;1,"Duplicado",""))</f>
        <v/>
      </c>
      <c r="O105" s="19">
        <f>IF($K105="","",IF(AND('Parâmetros'!$B$9="",'Parâmetros'!$B$10=""),"Não configurado",IF(OR(AND('Parâmetros'!$B$9&lt;&gt;"",$K105&gt;'Parâmetros'!$B$9),AND('Parâmetros'!$B$10&lt;&gt;"",$K105&lt;-'Parâmetros'!$B$10)),"Fora do limite interno","OK")))</f>
        <v/>
      </c>
      <c r="P105" s="19">
        <f>IF($L105="","",IF(AND('Parâmetros'!$B$11="",'Parâmetros'!$B$12=""),"Não configurado",IF(OR(AND('Parâmetros'!$B$11&lt;&gt;"",$L105&gt;'Parâmetros'!$B$11),AND('Parâmetros'!$B$12&lt;&gt;"",$L105&lt;-'Parâmetros'!$B$12)),"Fora do limite interno","OK")))</f>
        <v/>
      </c>
      <c r="Q105" s="14">
        <f>IF($D105="","",IF(OR($M105&lt;&gt;"OK",$N105="Duplicado",$O105="Fora do limite interno",$P105="Fora do limite interno",$J105=""),"Rever","OK"))</f>
        <v/>
      </c>
      <c r="R105" s="18" t="n"/>
      <c r="S105" s="16" t="n"/>
      <c r="T105" s="17" t="n"/>
    </row>
    <row r="106">
      <c r="A106" s="14">
        <f>IF($D106="","",ROW()-1)</f>
        <v/>
      </c>
      <c r="B106" s="16" t="n"/>
      <c r="C106" s="16" t="n"/>
      <c r="D106" s="17" t="n"/>
      <c r="E106" s="18" t="n"/>
      <c r="F106" s="19">
        <f>IF($E106="","",IFERROR(VLOOKUP($E106,'Parâmetros'!$K$19:$L$28,2,FALSE),"Tipo não parametrizado"))</f>
        <v/>
      </c>
      <c r="G106" s="20" t="n"/>
      <c r="H106" s="20" t="n"/>
      <c r="I106" s="20" t="n"/>
      <c r="J106" s="15">
        <f>IF($D106="","",IFERROR(IF($F106="Trabalhadas",IF($H106="","",$H106),IF($F106="Previstas",$G106,IF($F106="Zero",0,IF($F106="Manual",IF($I106="","",$I106),"")))),""))</f>
        <v/>
      </c>
      <c r="K106" s="15">
        <f>IF(OR($D106="",$G106="",$J106=""),"",IFERROR($J106-$G106,""))</f>
        <v/>
      </c>
      <c r="L106" s="15">
        <f>IF(OR($B106="",$D106="",$K106=""),"",SUMIFS($K$2:$K$201,$B$2:$B$201,$B106,$D$2:$D$201,"&lt;="&amp;$D106))</f>
        <v/>
      </c>
      <c r="M106" s="19">
        <f>IF(OR($B106="",$C106=""),"",IFERROR(IF(AND($C106=VLOOKUP($B106,'Parâmetros'!$G$19:$I$118,2,FALSE),VLOOKUP($B106,'Parâmetros'!$G$19:$I$118,3,FALSE)="Sim",VLOOKUP($C106,'Parâmetros'!$A$19:$E$38,5,FALSE)="Sim"),"OK","Verificar grupo/estado"),"Colaborador ou grupo não parametrizado"))</f>
        <v/>
      </c>
      <c r="N106" s="14">
        <f>IF(OR($B106="",$D106=""),"",IF(COUNTIFS($B$2:$B$201,$B106,$D$2:$D$201,$D106)&gt;1,"Duplicado",""))</f>
        <v/>
      </c>
      <c r="O106" s="19">
        <f>IF($K106="","",IF(AND('Parâmetros'!$B$9="",'Parâmetros'!$B$10=""),"Não configurado",IF(OR(AND('Parâmetros'!$B$9&lt;&gt;"",$K106&gt;'Parâmetros'!$B$9),AND('Parâmetros'!$B$10&lt;&gt;"",$K106&lt;-'Parâmetros'!$B$10)),"Fora do limite interno","OK")))</f>
        <v/>
      </c>
      <c r="P106" s="19">
        <f>IF($L106="","",IF(AND('Parâmetros'!$B$11="",'Parâmetros'!$B$12=""),"Não configurado",IF(OR(AND('Parâmetros'!$B$11&lt;&gt;"",$L106&gt;'Parâmetros'!$B$11),AND('Parâmetros'!$B$12&lt;&gt;"",$L106&lt;-'Parâmetros'!$B$12)),"Fora do limite interno","OK")))</f>
        <v/>
      </c>
      <c r="Q106" s="14">
        <f>IF($D106="","",IF(OR($M106&lt;&gt;"OK",$N106="Duplicado",$O106="Fora do limite interno",$P106="Fora do limite interno",$J106=""),"Rever","OK"))</f>
        <v/>
      </c>
      <c r="R106" s="18" t="n"/>
      <c r="S106" s="16" t="n"/>
      <c r="T106" s="17" t="n"/>
    </row>
    <row r="107">
      <c r="A107" s="14">
        <f>IF($D107="","",ROW()-1)</f>
        <v/>
      </c>
      <c r="B107" s="16" t="n"/>
      <c r="C107" s="16" t="n"/>
      <c r="D107" s="17" t="n"/>
      <c r="E107" s="18" t="n"/>
      <c r="F107" s="19">
        <f>IF($E107="","",IFERROR(VLOOKUP($E107,'Parâmetros'!$K$19:$L$28,2,FALSE),"Tipo não parametrizado"))</f>
        <v/>
      </c>
      <c r="G107" s="20" t="n"/>
      <c r="H107" s="20" t="n"/>
      <c r="I107" s="20" t="n"/>
      <c r="J107" s="15">
        <f>IF($D107="","",IFERROR(IF($F107="Trabalhadas",IF($H107="","",$H107),IF($F107="Previstas",$G107,IF($F107="Zero",0,IF($F107="Manual",IF($I107="","",$I107),"")))),""))</f>
        <v/>
      </c>
      <c r="K107" s="15">
        <f>IF(OR($D107="",$G107="",$J107=""),"",IFERROR($J107-$G107,""))</f>
        <v/>
      </c>
      <c r="L107" s="15">
        <f>IF(OR($B107="",$D107="",$K107=""),"",SUMIFS($K$2:$K$201,$B$2:$B$201,$B107,$D$2:$D$201,"&lt;="&amp;$D107))</f>
        <v/>
      </c>
      <c r="M107" s="19">
        <f>IF(OR($B107="",$C107=""),"",IFERROR(IF(AND($C107=VLOOKUP($B107,'Parâmetros'!$G$19:$I$118,2,FALSE),VLOOKUP($B107,'Parâmetros'!$G$19:$I$118,3,FALSE)="Sim",VLOOKUP($C107,'Parâmetros'!$A$19:$E$38,5,FALSE)="Sim"),"OK","Verificar grupo/estado"),"Colaborador ou grupo não parametrizado"))</f>
        <v/>
      </c>
      <c r="N107" s="14">
        <f>IF(OR($B107="",$D107=""),"",IF(COUNTIFS($B$2:$B$201,$B107,$D$2:$D$201,$D107)&gt;1,"Duplicado",""))</f>
        <v/>
      </c>
      <c r="O107" s="19">
        <f>IF($K107="","",IF(AND('Parâmetros'!$B$9="",'Parâmetros'!$B$10=""),"Não configurado",IF(OR(AND('Parâmetros'!$B$9&lt;&gt;"",$K107&gt;'Parâmetros'!$B$9),AND('Parâmetros'!$B$10&lt;&gt;"",$K107&lt;-'Parâmetros'!$B$10)),"Fora do limite interno","OK")))</f>
        <v/>
      </c>
      <c r="P107" s="19">
        <f>IF($L107="","",IF(AND('Parâmetros'!$B$11="",'Parâmetros'!$B$12=""),"Não configurado",IF(OR(AND('Parâmetros'!$B$11&lt;&gt;"",$L107&gt;'Parâmetros'!$B$11),AND('Parâmetros'!$B$12&lt;&gt;"",$L107&lt;-'Parâmetros'!$B$12)),"Fora do limite interno","OK")))</f>
        <v/>
      </c>
      <c r="Q107" s="14">
        <f>IF($D107="","",IF(OR($M107&lt;&gt;"OK",$N107="Duplicado",$O107="Fora do limite interno",$P107="Fora do limite interno",$J107=""),"Rever","OK"))</f>
        <v/>
      </c>
      <c r="R107" s="18" t="n"/>
      <c r="S107" s="16" t="n"/>
      <c r="T107" s="17" t="n"/>
    </row>
    <row r="108">
      <c r="A108" s="14">
        <f>IF($D108="","",ROW()-1)</f>
        <v/>
      </c>
      <c r="B108" s="16" t="n"/>
      <c r="C108" s="16" t="n"/>
      <c r="D108" s="17" t="n"/>
      <c r="E108" s="18" t="n"/>
      <c r="F108" s="19">
        <f>IF($E108="","",IFERROR(VLOOKUP($E108,'Parâmetros'!$K$19:$L$28,2,FALSE),"Tipo não parametrizado"))</f>
        <v/>
      </c>
      <c r="G108" s="20" t="n"/>
      <c r="H108" s="20" t="n"/>
      <c r="I108" s="20" t="n"/>
      <c r="J108" s="15">
        <f>IF($D108="","",IFERROR(IF($F108="Trabalhadas",IF($H108="","",$H108),IF($F108="Previstas",$G108,IF($F108="Zero",0,IF($F108="Manual",IF($I108="","",$I108),"")))),""))</f>
        <v/>
      </c>
      <c r="K108" s="15">
        <f>IF(OR($D108="",$G108="",$J108=""),"",IFERROR($J108-$G108,""))</f>
        <v/>
      </c>
      <c r="L108" s="15">
        <f>IF(OR($B108="",$D108="",$K108=""),"",SUMIFS($K$2:$K$201,$B$2:$B$201,$B108,$D$2:$D$201,"&lt;="&amp;$D108))</f>
        <v/>
      </c>
      <c r="M108" s="19">
        <f>IF(OR($B108="",$C108=""),"",IFERROR(IF(AND($C108=VLOOKUP($B108,'Parâmetros'!$G$19:$I$118,2,FALSE),VLOOKUP($B108,'Parâmetros'!$G$19:$I$118,3,FALSE)="Sim",VLOOKUP($C108,'Parâmetros'!$A$19:$E$38,5,FALSE)="Sim"),"OK","Verificar grupo/estado"),"Colaborador ou grupo não parametrizado"))</f>
        <v/>
      </c>
      <c r="N108" s="14">
        <f>IF(OR($B108="",$D108=""),"",IF(COUNTIFS($B$2:$B$201,$B108,$D$2:$D$201,$D108)&gt;1,"Duplicado",""))</f>
        <v/>
      </c>
      <c r="O108" s="19">
        <f>IF($K108="","",IF(AND('Parâmetros'!$B$9="",'Parâmetros'!$B$10=""),"Não configurado",IF(OR(AND('Parâmetros'!$B$9&lt;&gt;"",$K108&gt;'Parâmetros'!$B$9),AND('Parâmetros'!$B$10&lt;&gt;"",$K108&lt;-'Parâmetros'!$B$10)),"Fora do limite interno","OK")))</f>
        <v/>
      </c>
      <c r="P108" s="19">
        <f>IF($L108="","",IF(AND('Parâmetros'!$B$11="",'Parâmetros'!$B$12=""),"Não configurado",IF(OR(AND('Parâmetros'!$B$11&lt;&gt;"",$L108&gt;'Parâmetros'!$B$11),AND('Parâmetros'!$B$12&lt;&gt;"",$L108&lt;-'Parâmetros'!$B$12)),"Fora do limite interno","OK")))</f>
        <v/>
      </c>
      <c r="Q108" s="14">
        <f>IF($D108="","",IF(OR($M108&lt;&gt;"OK",$N108="Duplicado",$O108="Fora do limite interno",$P108="Fora do limite interno",$J108=""),"Rever","OK"))</f>
        <v/>
      </c>
      <c r="R108" s="18" t="n"/>
      <c r="S108" s="16" t="n"/>
      <c r="T108" s="17" t="n"/>
    </row>
    <row r="109">
      <c r="A109" s="14">
        <f>IF($D109="","",ROW()-1)</f>
        <v/>
      </c>
      <c r="B109" s="16" t="n"/>
      <c r="C109" s="16" t="n"/>
      <c r="D109" s="17" t="n"/>
      <c r="E109" s="18" t="n"/>
      <c r="F109" s="19">
        <f>IF($E109="","",IFERROR(VLOOKUP($E109,'Parâmetros'!$K$19:$L$28,2,FALSE),"Tipo não parametrizado"))</f>
        <v/>
      </c>
      <c r="G109" s="20" t="n"/>
      <c r="H109" s="20" t="n"/>
      <c r="I109" s="20" t="n"/>
      <c r="J109" s="15">
        <f>IF($D109="","",IFERROR(IF($F109="Trabalhadas",IF($H109="","",$H109),IF($F109="Previstas",$G109,IF($F109="Zero",0,IF($F109="Manual",IF($I109="","",$I109),"")))),""))</f>
        <v/>
      </c>
      <c r="K109" s="15">
        <f>IF(OR($D109="",$G109="",$J109=""),"",IFERROR($J109-$G109,""))</f>
        <v/>
      </c>
      <c r="L109" s="15">
        <f>IF(OR($B109="",$D109="",$K109=""),"",SUMIFS($K$2:$K$201,$B$2:$B$201,$B109,$D$2:$D$201,"&lt;="&amp;$D109))</f>
        <v/>
      </c>
      <c r="M109" s="19">
        <f>IF(OR($B109="",$C109=""),"",IFERROR(IF(AND($C109=VLOOKUP($B109,'Parâmetros'!$G$19:$I$118,2,FALSE),VLOOKUP($B109,'Parâmetros'!$G$19:$I$118,3,FALSE)="Sim",VLOOKUP($C109,'Parâmetros'!$A$19:$E$38,5,FALSE)="Sim"),"OK","Verificar grupo/estado"),"Colaborador ou grupo não parametrizado"))</f>
        <v/>
      </c>
      <c r="N109" s="14">
        <f>IF(OR($B109="",$D109=""),"",IF(COUNTIFS($B$2:$B$201,$B109,$D$2:$D$201,$D109)&gt;1,"Duplicado",""))</f>
        <v/>
      </c>
      <c r="O109" s="19">
        <f>IF($K109="","",IF(AND('Parâmetros'!$B$9="",'Parâmetros'!$B$10=""),"Não configurado",IF(OR(AND('Parâmetros'!$B$9&lt;&gt;"",$K109&gt;'Parâmetros'!$B$9),AND('Parâmetros'!$B$10&lt;&gt;"",$K109&lt;-'Parâmetros'!$B$10)),"Fora do limite interno","OK")))</f>
        <v/>
      </c>
      <c r="P109" s="19">
        <f>IF($L109="","",IF(AND('Parâmetros'!$B$11="",'Parâmetros'!$B$12=""),"Não configurado",IF(OR(AND('Parâmetros'!$B$11&lt;&gt;"",$L109&gt;'Parâmetros'!$B$11),AND('Parâmetros'!$B$12&lt;&gt;"",$L109&lt;-'Parâmetros'!$B$12)),"Fora do limite interno","OK")))</f>
        <v/>
      </c>
      <c r="Q109" s="14">
        <f>IF($D109="","",IF(OR($M109&lt;&gt;"OK",$N109="Duplicado",$O109="Fora do limite interno",$P109="Fora do limite interno",$J109=""),"Rever","OK"))</f>
        <v/>
      </c>
      <c r="R109" s="18" t="n"/>
      <c r="S109" s="16" t="n"/>
      <c r="T109" s="17" t="n"/>
    </row>
    <row r="110">
      <c r="A110" s="14">
        <f>IF($D110="","",ROW()-1)</f>
        <v/>
      </c>
      <c r="B110" s="16" t="n"/>
      <c r="C110" s="16" t="n"/>
      <c r="D110" s="17" t="n"/>
      <c r="E110" s="18" t="n"/>
      <c r="F110" s="19">
        <f>IF($E110="","",IFERROR(VLOOKUP($E110,'Parâmetros'!$K$19:$L$28,2,FALSE),"Tipo não parametrizado"))</f>
        <v/>
      </c>
      <c r="G110" s="20" t="n"/>
      <c r="H110" s="20" t="n"/>
      <c r="I110" s="20" t="n"/>
      <c r="J110" s="15">
        <f>IF($D110="","",IFERROR(IF($F110="Trabalhadas",IF($H110="","",$H110),IF($F110="Previstas",$G110,IF($F110="Zero",0,IF($F110="Manual",IF($I110="","",$I110),"")))),""))</f>
        <v/>
      </c>
      <c r="K110" s="15">
        <f>IF(OR($D110="",$G110="",$J110=""),"",IFERROR($J110-$G110,""))</f>
        <v/>
      </c>
      <c r="L110" s="15">
        <f>IF(OR($B110="",$D110="",$K110=""),"",SUMIFS($K$2:$K$201,$B$2:$B$201,$B110,$D$2:$D$201,"&lt;="&amp;$D110))</f>
        <v/>
      </c>
      <c r="M110" s="19">
        <f>IF(OR($B110="",$C110=""),"",IFERROR(IF(AND($C110=VLOOKUP($B110,'Parâmetros'!$G$19:$I$118,2,FALSE),VLOOKUP($B110,'Parâmetros'!$G$19:$I$118,3,FALSE)="Sim",VLOOKUP($C110,'Parâmetros'!$A$19:$E$38,5,FALSE)="Sim"),"OK","Verificar grupo/estado"),"Colaborador ou grupo não parametrizado"))</f>
        <v/>
      </c>
      <c r="N110" s="14">
        <f>IF(OR($B110="",$D110=""),"",IF(COUNTIFS($B$2:$B$201,$B110,$D$2:$D$201,$D110)&gt;1,"Duplicado",""))</f>
        <v/>
      </c>
      <c r="O110" s="19">
        <f>IF($K110="","",IF(AND('Parâmetros'!$B$9="",'Parâmetros'!$B$10=""),"Não configurado",IF(OR(AND('Parâmetros'!$B$9&lt;&gt;"",$K110&gt;'Parâmetros'!$B$9),AND('Parâmetros'!$B$10&lt;&gt;"",$K110&lt;-'Parâmetros'!$B$10)),"Fora do limite interno","OK")))</f>
        <v/>
      </c>
      <c r="P110" s="19">
        <f>IF($L110="","",IF(AND('Parâmetros'!$B$11="",'Parâmetros'!$B$12=""),"Não configurado",IF(OR(AND('Parâmetros'!$B$11&lt;&gt;"",$L110&gt;'Parâmetros'!$B$11),AND('Parâmetros'!$B$12&lt;&gt;"",$L110&lt;-'Parâmetros'!$B$12)),"Fora do limite interno","OK")))</f>
        <v/>
      </c>
      <c r="Q110" s="14">
        <f>IF($D110="","",IF(OR($M110&lt;&gt;"OK",$N110="Duplicado",$O110="Fora do limite interno",$P110="Fora do limite interno",$J110=""),"Rever","OK"))</f>
        <v/>
      </c>
      <c r="R110" s="18" t="n"/>
      <c r="S110" s="16" t="n"/>
      <c r="T110" s="17" t="n"/>
    </row>
    <row r="111">
      <c r="A111" s="14">
        <f>IF($D111="","",ROW()-1)</f>
        <v/>
      </c>
      <c r="B111" s="16" t="n"/>
      <c r="C111" s="16" t="n"/>
      <c r="D111" s="17" t="n"/>
      <c r="E111" s="18" t="n"/>
      <c r="F111" s="19">
        <f>IF($E111="","",IFERROR(VLOOKUP($E111,'Parâmetros'!$K$19:$L$28,2,FALSE),"Tipo não parametrizado"))</f>
        <v/>
      </c>
      <c r="G111" s="20" t="n"/>
      <c r="H111" s="20" t="n"/>
      <c r="I111" s="20" t="n"/>
      <c r="J111" s="15">
        <f>IF($D111="","",IFERROR(IF($F111="Trabalhadas",IF($H111="","",$H111),IF($F111="Previstas",$G111,IF($F111="Zero",0,IF($F111="Manual",IF($I111="","",$I111),"")))),""))</f>
        <v/>
      </c>
      <c r="K111" s="15">
        <f>IF(OR($D111="",$G111="",$J111=""),"",IFERROR($J111-$G111,""))</f>
        <v/>
      </c>
      <c r="L111" s="15">
        <f>IF(OR($B111="",$D111="",$K111=""),"",SUMIFS($K$2:$K$201,$B$2:$B$201,$B111,$D$2:$D$201,"&lt;="&amp;$D111))</f>
        <v/>
      </c>
      <c r="M111" s="19">
        <f>IF(OR($B111="",$C111=""),"",IFERROR(IF(AND($C111=VLOOKUP($B111,'Parâmetros'!$G$19:$I$118,2,FALSE),VLOOKUP($B111,'Parâmetros'!$G$19:$I$118,3,FALSE)="Sim",VLOOKUP($C111,'Parâmetros'!$A$19:$E$38,5,FALSE)="Sim"),"OK","Verificar grupo/estado"),"Colaborador ou grupo não parametrizado"))</f>
        <v/>
      </c>
      <c r="N111" s="14">
        <f>IF(OR($B111="",$D111=""),"",IF(COUNTIFS($B$2:$B$201,$B111,$D$2:$D$201,$D111)&gt;1,"Duplicado",""))</f>
        <v/>
      </c>
      <c r="O111" s="19">
        <f>IF($K111="","",IF(AND('Parâmetros'!$B$9="",'Parâmetros'!$B$10=""),"Não configurado",IF(OR(AND('Parâmetros'!$B$9&lt;&gt;"",$K111&gt;'Parâmetros'!$B$9),AND('Parâmetros'!$B$10&lt;&gt;"",$K111&lt;-'Parâmetros'!$B$10)),"Fora do limite interno","OK")))</f>
        <v/>
      </c>
      <c r="P111" s="19">
        <f>IF($L111="","",IF(AND('Parâmetros'!$B$11="",'Parâmetros'!$B$12=""),"Não configurado",IF(OR(AND('Parâmetros'!$B$11&lt;&gt;"",$L111&gt;'Parâmetros'!$B$11),AND('Parâmetros'!$B$12&lt;&gt;"",$L111&lt;-'Parâmetros'!$B$12)),"Fora do limite interno","OK")))</f>
        <v/>
      </c>
      <c r="Q111" s="14">
        <f>IF($D111="","",IF(OR($M111&lt;&gt;"OK",$N111="Duplicado",$O111="Fora do limite interno",$P111="Fora do limite interno",$J111=""),"Rever","OK"))</f>
        <v/>
      </c>
      <c r="R111" s="18" t="n"/>
      <c r="S111" s="16" t="n"/>
      <c r="T111" s="17" t="n"/>
    </row>
    <row r="112">
      <c r="A112" s="14">
        <f>IF($D112="","",ROW()-1)</f>
        <v/>
      </c>
      <c r="B112" s="16" t="n"/>
      <c r="C112" s="16" t="n"/>
      <c r="D112" s="17" t="n"/>
      <c r="E112" s="18" t="n"/>
      <c r="F112" s="19">
        <f>IF($E112="","",IFERROR(VLOOKUP($E112,'Parâmetros'!$K$19:$L$28,2,FALSE),"Tipo não parametrizado"))</f>
        <v/>
      </c>
      <c r="G112" s="20" t="n"/>
      <c r="H112" s="20" t="n"/>
      <c r="I112" s="20" t="n"/>
      <c r="J112" s="15">
        <f>IF($D112="","",IFERROR(IF($F112="Trabalhadas",IF($H112="","",$H112),IF($F112="Previstas",$G112,IF($F112="Zero",0,IF($F112="Manual",IF($I112="","",$I112),"")))),""))</f>
        <v/>
      </c>
      <c r="K112" s="15">
        <f>IF(OR($D112="",$G112="",$J112=""),"",IFERROR($J112-$G112,""))</f>
        <v/>
      </c>
      <c r="L112" s="15">
        <f>IF(OR($B112="",$D112="",$K112=""),"",SUMIFS($K$2:$K$201,$B$2:$B$201,$B112,$D$2:$D$201,"&lt;="&amp;$D112))</f>
        <v/>
      </c>
      <c r="M112" s="19">
        <f>IF(OR($B112="",$C112=""),"",IFERROR(IF(AND($C112=VLOOKUP($B112,'Parâmetros'!$G$19:$I$118,2,FALSE),VLOOKUP($B112,'Parâmetros'!$G$19:$I$118,3,FALSE)="Sim",VLOOKUP($C112,'Parâmetros'!$A$19:$E$38,5,FALSE)="Sim"),"OK","Verificar grupo/estado"),"Colaborador ou grupo não parametrizado"))</f>
        <v/>
      </c>
      <c r="N112" s="14">
        <f>IF(OR($B112="",$D112=""),"",IF(COUNTIFS($B$2:$B$201,$B112,$D$2:$D$201,$D112)&gt;1,"Duplicado",""))</f>
        <v/>
      </c>
      <c r="O112" s="19">
        <f>IF($K112="","",IF(AND('Parâmetros'!$B$9="",'Parâmetros'!$B$10=""),"Não configurado",IF(OR(AND('Parâmetros'!$B$9&lt;&gt;"",$K112&gt;'Parâmetros'!$B$9),AND('Parâmetros'!$B$10&lt;&gt;"",$K112&lt;-'Parâmetros'!$B$10)),"Fora do limite interno","OK")))</f>
        <v/>
      </c>
      <c r="P112" s="19">
        <f>IF($L112="","",IF(AND('Parâmetros'!$B$11="",'Parâmetros'!$B$12=""),"Não configurado",IF(OR(AND('Parâmetros'!$B$11&lt;&gt;"",$L112&gt;'Parâmetros'!$B$11),AND('Parâmetros'!$B$12&lt;&gt;"",$L112&lt;-'Parâmetros'!$B$12)),"Fora do limite interno","OK")))</f>
        <v/>
      </c>
      <c r="Q112" s="14">
        <f>IF($D112="","",IF(OR($M112&lt;&gt;"OK",$N112="Duplicado",$O112="Fora do limite interno",$P112="Fora do limite interno",$J112=""),"Rever","OK"))</f>
        <v/>
      </c>
      <c r="R112" s="18" t="n"/>
      <c r="S112" s="16" t="n"/>
      <c r="T112" s="17" t="n"/>
    </row>
    <row r="113">
      <c r="A113" s="14">
        <f>IF($D113="","",ROW()-1)</f>
        <v/>
      </c>
      <c r="B113" s="16" t="n"/>
      <c r="C113" s="16" t="n"/>
      <c r="D113" s="17" t="n"/>
      <c r="E113" s="18" t="n"/>
      <c r="F113" s="19">
        <f>IF($E113="","",IFERROR(VLOOKUP($E113,'Parâmetros'!$K$19:$L$28,2,FALSE),"Tipo não parametrizado"))</f>
        <v/>
      </c>
      <c r="G113" s="20" t="n"/>
      <c r="H113" s="20" t="n"/>
      <c r="I113" s="20" t="n"/>
      <c r="J113" s="15">
        <f>IF($D113="","",IFERROR(IF($F113="Trabalhadas",IF($H113="","",$H113),IF($F113="Previstas",$G113,IF($F113="Zero",0,IF($F113="Manual",IF($I113="","",$I113),"")))),""))</f>
        <v/>
      </c>
      <c r="K113" s="15">
        <f>IF(OR($D113="",$G113="",$J113=""),"",IFERROR($J113-$G113,""))</f>
        <v/>
      </c>
      <c r="L113" s="15">
        <f>IF(OR($B113="",$D113="",$K113=""),"",SUMIFS($K$2:$K$201,$B$2:$B$201,$B113,$D$2:$D$201,"&lt;="&amp;$D113))</f>
        <v/>
      </c>
      <c r="M113" s="19">
        <f>IF(OR($B113="",$C113=""),"",IFERROR(IF(AND($C113=VLOOKUP($B113,'Parâmetros'!$G$19:$I$118,2,FALSE),VLOOKUP($B113,'Parâmetros'!$G$19:$I$118,3,FALSE)="Sim",VLOOKUP($C113,'Parâmetros'!$A$19:$E$38,5,FALSE)="Sim"),"OK","Verificar grupo/estado"),"Colaborador ou grupo não parametrizado"))</f>
        <v/>
      </c>
      <c r="N113" s="14">
        <f>IF(OR($B113="",$D113=""),"",IF(COUNTIFS($B$2:$B$201,$B113,$D$2:$D$201,$D113)&gt;1,"Duplicado",""))</f>
        <v/>
      </c>
      <c r="O113" s="19">
        <f>IF($K113="","",IF(AND('Parâmetros'!$B$9="",'Parâmetros'!$B$10=""),"Não configurado",IF(OR(AND('Parâmetros'!$B$9&lt;&gt;"",$K113&gt;'Parâmetros'!$B$9),AND('Parâmetros'!$B$10&lt;&gt;"",$K113&lt;-'Parâmetros'!$B$10)),"Fora do limite interno","OK")))</f>
        <v/>
      </c>
      <c r="P113" s="19">
        <f>IF($L113="","",IF(AND('Parâmetros'!$B$11="",'Parâmetros'!$B$12=""),"Não configurado",IF(OR(AND('Parâmetros'!$B$11&lt;&gt;"",$L113&gt;'Parâmetros'!$B$11),AND('Parâmetros'!$B$12&lt;&gt;"",$L113&lt;-'Parâmetros'!$B$12)),"Fora do limite interno","OK")))</f>
        <v/>
      </c>
      <c r="Q113" s="14">
        <f>IF($D113="","",IF(OR($M113&lt;&gt;"OK",$N113="Duplicado",$O113="Fora do limite interno",$P113="Fora do limite interno",$J113=""),"Rever","OK"))</f>
        <v/>
      </c>
      <c r="R113" s="18" t="n"/>
      <c r="S113" s="16" t="n"/>
      <c r="T113" s="17" t="n"/>
    </row>
    <row r="114">
      <c r="A114" s="14">
        <f>IF($D114="","",ROW()-1)</f>
        <v/>
      </c>
      <c r="B114" s="16" t="n"/>
      <c r="C114" s="16" t="n"/>
      <c r="D114" s="17" t="n"/>
      <c r="E114" s="18" t="n"/>
      <c r="F114" s="19">
        <f>IF($E114="","",IFERROR(VLOOKUP($E114,'Parâmetros'!$K$19:$L$28,2,FALSE),"Tipo não parametrizado"))</f>
        <v/>
      </c>
      <c r="G114" s="20" t="n"/>
      <c r="H114" s="20" t="n"/>
      <c r="I114" s="20" t="n"/>
      <c r="J114" s="15">
        <f>IF($D114="","",IFERROR(IF($F114="Trabalhadas",IF($H114="","",$H114),IF($F114="Previstas",$G114,IF($F114="Zero",0,IF($F114="Manual",IF($I114="","",$I114),"")))),""))</f>
        <v/>
      </c>
      <c r="K114" s="15">
        <f>IF(OR($D114="",$G114="",$J114=""),"",IFERROR($J114-$G114,""))</f>
        <v/>
      </c>
      <c r="L114" s="15">
        <f>IF(OR($B114="",$D114="",$K114=""),"",SUMIFS($K$2:$K$201,$B$2:$B$201,$B114,$D$2:$D$201,"&lt;="&amp;$D114))</f>
        <v/>
      </c>
      <c r="M114" s="19">
        <f>IF(OR($B114="",$C114=""),"",IFERROR(IF(AND($C114=VLOOKUP($B114,'Parâmetros'!$G$19:$I$118,2,FALSE),VLOOKUP($B114,'Parâmetros'!$G$19:$I$118,3,FALSE)="Sim",VLOOKUP($C114,'Parâmetros'!$A$19:$E$38,5,FALSE)="Sim"),"OK","Verificar grupo/estado"),"Colaborador ou grupo não parametrizado"))</f>
        <v/>
      </c>
      <c r="N114" s="14">
        <f>IF(OR($B114="",$D114=""),"",IF(COUNTIFS($B$2:$B$201,$B114,$D$2:$D$201,$D114)&gt;1,"Duplicado",""))</f>
        <v/>
      </c>
      <c r="O114" s="19">
        <f>IF($K114="","",IF(AND('Parâmetros'!$B$9="",'Parâmetros'!$B$10=""),"Não configurado",IF(OR(AND('Parâmetros'!$B$9&lt;&gt;"",$K114&gt;'Parâmetros'!$B$9),AND('Parâmetros'!$B$10&lt;&gt;"",$K114&lt;-'Parâmetros'!$B$10)),"Fora do limite interno","OK")))</f>
        <v/>
      </c>
      <c r="P114" s="19">
        <f>IF($L114="","",IF(AND('Parâmetros'!$B$11="",'Parâmetros'!$B$12=""),"Não configurado",IF(OR(AND('Parâmetros'!$B$11&lt;&gt;"",$L114&gt;'Parâmetros'!$B$11),AND('Parâmetros'!$B$12&lt;&gt;"",$L114&lt;-'Parâmetros'!$B$12)),"Fora do limite interno","OK")))</f>
        <v/>
      </c>
      <c r="Q114" s="14">
        <f>IF($D114="","",IF(OR($M114&lt;&gt;"OK",$N114="Duplicado",$O114="Fora do limite interno",$P114="Fora do limite interno",$J114=""),"Rever","OK"))</f>
        <v/>
      </c>
      <c r="R114" s="18" t="n"/>
      <c r="S114" s="16" t="n"/>
      <c r="T114" s="17" t="n"/>
    </row>
    <row r="115">
      <c r="A115" s="14">
        <f>IF($D115="","",ROW()-1)</f>
        <v/>
      </c>
      <c r="B115" s="16" t="n"/>
      <c r="C115" s="16" t="n"/>
      <c r="D115" s="17" t="n"/>
      <c r="E115" s="18" t="n"/>
      <c r="F115" s="19">
        <f>IF($E115="","",IFERROR(VLOOKUP($E115,'Parâmetros'!$K$19:$L$28,2,FALSE),"Tipo não parametrizado"))</f>
        <v/>
      </c>
      <c r="G115" s="20" t="n"/>
      <c r="H115" s="20" t="n"/>
      <c r="I115" s="20" t="n"/>
      <c r="J115" s="15">
        <f>IF($D115="","",IFERROR(IF($F115="Trabalhadas",IF($H115="","",$H115),IF($F115="Previstas",$G115,IF($F115="Zero",0,IF($F115="Manual",IF($I115="","",$I115),"")))),""))</f>
        <v/>
      </c>
      <c r="K115" s="15">
        <f>IF(OR($D115="",$G115="",$J115=""),"",IFERROR($J115-$G115,""))</f>
        <v/>
      </c>
      <c r="L115" s="15">
        <f>IF(OR($B115="",$D115="",$K115=""),"",SUMIFS($K$2:$K$201,$B$2:$B$201,$B115,$D$2:$D$201,"&lt;="&amp;$D115))</f>
        <v/>
      </c>
      <c r="M115" s="19">
        <f>IF(OR($B115="",$C115=""),"",IFERROR(IF(AND($C115=VLOOKUP($B115,'Parâmetros'!$G$19:$I$118,2,FALSE),VLOOKUP($B115,'Parâmetros'!$G$19:$I$118,3,FALSE)="Sim",VLOOKUP($C115,'Parâmetros'!$A$19:$E$38,5,FALSE)="Sim"),"OK","Verificar grupo/estado"),"Colaborador ou grupo não parametrizado"))</f>
        <v/>
      </c>
      <c r="N115" s="14">
        <f>IF(OR($B115="",$D115=""),"",IF(COUNTIFS($B$2:$B$201,$B115,$D$2:$D$201,$D115)&gt;1,"Duplicado",""))</f>
        <v/>
      </c>
      <c r="O115" s="19">
        <f>IF($K115="","",IF(AND('Parâmetros'!$B$9="",'Parâmetros'!$B$10=""),"Não configurado",IF(OR(AND('Parâmetros'!$B$9&lt;&gt;"",$K115&gt;'Parâmetros'!$B$9),AND('Parâmetros'!$B$10&lt;&gt;"",$K115&lt;-'Parâmetros'!$B$10)),"Fora do limite interno","OK")))</f>
        <v/>
      </c>
      <c r="P115" s="19">
        <f>IF($L115="","",IF(AND('Parâmetros'!$B$11="",'Parâmetros'!$B$12=""),"Não configurado",IF(OR(AND('Parâmetros'!$B$11&lt;&gt;"",$L115&gt;'Parâmetros'!$B$11),AND('Parâmetros'!$B$12&lt;&gt;"",$L115&lt;-'Parâmetros'!$B$12)),"Fora do limite interno","OK")))</f>
        <v/>
      </c>
      <c r="Q115" s="14">
        <f>IF($D115="","",IF(OR($M115&lt;&gt;"OK",$N115="Duplicado",$O115="Fora do limite interno",$P115="Fora do limite interno",$J115=""),"Rever","OK"))</f>
        <v/>
      </c>
      <c r="R115" s="18" t="n"/>
      <c r="S115" s="16" t="n"/>
      <c r="T115" s="17" t="n"/>
    </row>
    <row r="116">
      <c r="A116" s="14">
        <f>IF($D116="","",ROW()-1)</f>
        <v/>
      </c>
      <c r="B116" s="16" t="n"/>
      <c r="C116" s="16" t="n"/>
      <c r="D116" s="17" t="n"/>
      <c r="E116" s="18" t="n"/>
      <c r="F116" s="19">
        <f>IF($E116="","",IFERROR(VLOOKUP($E116,'Parâmetros'!$K$19:$L$28,2,FALSE),"Tipo não parametrizado"))</f>
        <v/>
      </c>
      <c r="G116" s="20" t="n"/>
      <c r="H116" s="20" t="n"/>
      <c r="I116" s="20" t="n"/>
      <c r="J116" s="15">
        <f>IF($D116="","",IFERROR(IF($F116="Trabalhadas",IF($H116="","",$H116),IF($F116="Previstas",$G116,IF($F116="Zero",0,IF($F116="Manual",IF($I116="","",$I116),"")))),""))</f>
        <v/>
      </c>
      <c r="K116" s="15">
        <f>IF(OR($D116="",$G116="",$J116=""),"",IFERROR($J116-$G116,""))</f>
        <v/>
      </c>
      <c r="L116" s="15">
        <f>IF(OR($B116="",$D116="",$K116=""),"",SUMIFS($K$2:$K$201,$B$2:$B$201,$B116,$D$2:$D$201,"&lt;="&amp;$D116))</f>
        <v/>
      </c>
      <c r="M116" s="19">
        <f>IF(OR($B116="",$C116=""),"",IFERROR(IF(AND($C116=VLOOKUP($B116,'Parâmetros'!$G$19:$I$118,2,FALSE),VLOOKUP($B116,'Parâmetros'!$G$19:$I$118,3,FALSE)="Sim",VLOOKUP($C116,'Parâmetros'!$A$19:$E$38,5,FALSE)="Sim"),"OK","Verificar grupo/estado"),"Colaborador ou grupo não parametrizado"))</f>
        <v/>
      </c>
      <c r="N116" s="14">
        <f>IF(OR($B116="",$D116=""),"",IF(COUNTIFS($B$2:$B$201,$B116,$D$2:$D$201,$D116)&gt;1,"Duplicado",""))</f>
        <v/>
      </c>
      <c r="O116" s="19">
        <f>IF($K116="","",IF(AND('Parâmetros'!$B$9="",'Parâmetros'!$B$10=""),"Não configurado",IF(OR(AND('Parâmetros'!$B$9&lt;&gt;"",$K116&gt;'Parâmetros'!$B$9),AND('Parâmetros'!$B$10&lt;&gt;"",$K116&lt;-'Parâmetros'!$B$10)),"Fora do limite interno","OK")))</f>
        <v/>
      </c>
      <c r="P116" s="19">
        <f>IF($L116="","",IF(AND('Parâmetros'!$B$11="",'Parâmetros'!$B$12=""),"Não configurado",IF(OR(AND('Parâmetros'!$B$11&lt;&gt;"",$L116&gt;'Parâmetros'!$B$11),AND('Parâmetros'!$B$12&lt;&gt;"",$L116&lt;-'Parâmetros'!$B$12)),"Fora do limite interno","OK")))</f>
        <v/>
      </c>
      <c r="Q116" s="14">
        <f>IF($D116="","",IF(OR($M116&lt;&gt;"OK",$N116="Duplicado",$O116="Fora do limite interno",$P116="Fora do limite interno",$J116=""),"Rever","OK"))</f>
        <v/>
      </c>
      <c r="R116" s="18" t="n"/>
      <c r="S116" s="16" t="n"/>
      <c r="T116" s="17" t="n"/>
    </row>
    <row r="117">
      <c r="A117" s="14">
        <f>IF($D117="","",ROW()-1)</f>
        <v/>
      </c>
      <c r="B117" s="16" t="n"/>
      <c r="C117" s="16" t="n"/>
      <c r="D117" s="17" t="n"/>
      <c r="E117" s="18" t="n"/>
      <c r="F117" s="19">
        <f>IF($E117="","",IFERROR(VLOOKUP($E117,'Parâmetros'!$K$19:$L$28,2,FALSE),"Tipo não parametrizado"))</f>
        <v/>
      </c>
      <c r="G117" s="20" t="n"/>
      <c r="H117" s="20" t="n"/>
      <c r="I117" s="20" t="n"/>
      <c r="J117" s="15">
        <f>IF($D117="","",IFERROR(IF($F117="Trabalhadas",IF($H117="","",$H117),IF($F117="Previstas",$G117,IF($F117="Zero",0,IF($F117="Manual",IF($I117="","",$I117),"")))),""))</f>
        <v/>
      </c>
      <c r="K117" s="15">
        <f>IF(OR($D117="",$G117="",$J117=""),"",IFERROR($J117-$G117,""))</f>
        <v/>
      </c>
      <c r="L117" s="15">
        <f>IF(OR($B117="",$D117="",$K117=""),"",SUMIFS($K$2:$K$201,$B$2:$B$201,$B117,$D$2:$D$201,"&lt;="&amp;$D117))</f>
        <v/>
      </c>
      <c r="M117" s="19">
        <f>IF(OR($B117="",$C117=""),"",IFERROR(IF(AND($C117=VLOOKUP($B117,'Parâmetros'!$G$19:$I$118,2,FALSE),VLOOKUP($B117,'Parâmetros'!$G$19:$I$118,3,FALSE)="Sim",VLOOKUP($C117,'Parâmetros'!$A$19:$E$38,5,FALSE)="Sim"),"OK","Verificar grupo/estado"),"Colaborador ou grupo não parametrizado"))</f>
        <v/>
      </c>
      <c r="N117" s="14">
        <f>IF(OR($B117="",$D117=""),"",IF(COUNTIFS($B$2:$B$201,$B117,$D$2:$D$201,$D117)&gt;1,"Duplicado",""))</f>
        <v/>
      </c>
      <c r="O117" s="19">
        <f>IF($K117="","",IF(AND('Parâmetros'!$B$9="",'Parâmetros'!$B$10=""),"Não configurado",IF(OR(AND('Parâmetros'!$B$9&lt;&gt;"",$K117&gt;'Parâmetros'!$B$9),AND('Parâmetros'!$B$10&lt;&gt;"",$K117&lt;-'Parâmetros'!$B$10)),"Fora do limite interno","OK")))</f>
        <v/>
      </c>
      <c r="P117" s="19">
        <f>IF($L117="","",IF(AND('Parâmetros'!$B$11="",'Parâmetros'!$B$12=""),"Não configurado",IF(OR(AND('Parâmetros'!$B$11&lt;&gt;"",$L117&gt;'Parâmetros'!$B$11),AND('Parâmetros'!$B$12&lt;&gt;"",$L117&lt;-'Parâmetros'!$B$12)),"Fora do limite interno","OK")))</f>
        <v/>
      </c>
      <c r="Q117" s="14">
        <f>IF($D117="","",IF(OR($M117&lt;&gt;"OK",$N117="Duplicado",$O117="Fora do limite interno",$P117="Fora do limite interno",$J117=""),"Rever","OK"))</f>
        <v/>
      </c>
      <c r="R117" s="18" t="n"/>
      <c r="S117" s="16" t="n"/>
      <c r="T117" s="17" t="n"/>
    </row>
    <row r="118">
      <c r="A118" s="14">
        <f>IF($D118="","",ROW()-1)</f>
        <v/>
      </c>
      <c r="B118" s="16" t="n"/>
      <c r="C118" s="16" t="n"/>
      <c r="D118" s="17" t="n"/>
      <c r="E118" s="18" t="n"/>
      <c r="F118" s="19">
        <f>IF($E118="","",IFERROR(VLOOKUP($E118,'Parâmetros'!$K$19:$L$28,2,FALSE),"Tipo não parametrizado"))</f>
        <v/>
      </c>
      <c r="G118" s="20" t="n"/>
      <c r="H118" s="20" t="n"/>
      <c r="I118" s="20" t="n"/>
      <c r="J118" s="15">
        <f>IF($D118="","",IFERROR(IF($F118="Trabalhadas",IF($H118="","",$H118),IF($F118="Previstas",$G118,IF($F118="Zero",0,IF($F118="Manual",IF($I118="","",$I118),"")))),""))</f>
        <v/>
      </c>
      <c r="K118" s="15">
        <f>IF(OR($D118="",$G118="",$J118=""),"",IFERROR($J118-$G118,""))</f>
        <v/>
      </c>
      <c r="L118" s="15">
        <f>IF(OR($B118="",$D118="",$K118=""),"",SUMIFS($K$2:$K$201,$B$2:$B$201,$B118,$D$2:$D$201,"&lt;="&amp;$D118))</f>
        <v/>
      </c>
      <c r="M118" s="19">
        <f>IF(OR($B118="",$C118=""),"",IFERROR(IF(AND($C118=VLOOKUP($B118,'Parâmetros'!$G$19:$I$118,2,FALSE),VLOOKUP($B118,'Parâmetros'!$G$19:$I$118,3,FALSE)="Sim",VLOOKUP($C118,'Parâmetros'!$A$19:$E$38,5,FALSE)="Sim"),"OK","Verificar grupo/estado"),"Colaborador ou grupo não parametrizado"))</f>
        <v/>
      </c>
      <c r="N118" s="14">
        <f>IF(OR($B118="",$D118=""),"",IF(COUNTIFS($B$2:$B$201,$B118,$D$2:$D$201,$D118)&gt;1,"Duplicado",""))</f>
        <v/>
      </c>
      <c r="O118" s="19">
        <f>IF($K118="","",IF(AND('Parâmetros'!$B$9="",'Parâmetros'!$B$10=""),"Não configurado",IF(OR(AND('Parâmetros'!$B$9&lt;&gt;"",$K118&gt;'Parâmetros'!$B$9),AND('Parâmetros'!$B$10&lt;&gt;"",$K118&lt;-'Parâmetros'!$B$10)),"Fora do limite interno","OK")))</f>
        <v/>
      </c>
      <c r="P118" s="19">
        <f>IF($L118="","",IF(AND('Parâmetros'!$B$11="",'Parâmetros'!$B$12=""),"Não configurado",IF(OR(AND('Parâmetros'!$B$11&lt;&gt;"",$L118&gt;'Parâmetros'!$B$11),AND('Parâmetros'!$B$12&lt;&gt;"",$L118&lt;-'Parâmetros'!$B$12)),"Fora do limite interno","OK")))</f>
        <v/>
      </c>
      <c r="Q118" s="14">
        <f>IF($D118="","",IF(OR($M118&lt;&gt;"OK",$N118="Duplicado",$O118="Fora do limite interno",$P118="Fora do limite interno",$J118=""),"Rever","OK"))</f>
        <v/>
      </c>
      <c r="R118" s="18" t="n"/>
      <c r="S118" s="16" t="n"/>
      <c r="T118" s="17" t="n"/>
    </row>
    <row r="119">
      <c r="A119" s="14">
        <f>IF($D119="","",ROW()-1)</f>
        <v/>
      </c>
      <c r="B119" s="16" t="n"/>
      <c r="C119" s="16" t="n"/>
      <c r="D119" s="17" t="n"/>
      <c r="E119" s="18" t="n"/>
      <c r="F119" s="19">
        <f>IF($E119="","",IFERROR(VLOOKUP($E119,'Parâmetros'!$K$19:$L$28,2,FALSE),"Tipo não parametrizado"))</f>
        <v/>
      </c>
      <c r="G119" s="20" t="n"/>
      <c r="H119" s="20" t="n"/>
      <c r="I119" s="20" t="n"/>
      <c r="J119" s="15">
        <f>IF($D119="","",IFERROR(IF($F119="Trabalhadas",IF($H119="","",$H119),IF($F119="Previstas",$G119,IF($F119="Zero",0,IF($F119="Manual",IF($I119="","",$I119),"")))),""))</f>
        <v/>
      </c>
      <c r="K119" s="15">
        <f>IF(OR($D119="",$G119="",$J119=""),"",IFERROR($J119-$G119,""))</f>
        <v/>
      </c>
      <c r="L119" s="15">
        <f>IF(OR($B119="",$D119="",$K119=""),"",SUMIFS($K$2:$K$201,$B$2:$B$201,$B119,$D$2:$D$201,"&lt;="&amp;$D119))</f>
        <v/>
      </c>
      <c r="M119" s="19">
        <f>IF(OR($B119="",$C119=""),"",IFERROR(IF(AND($C119=VLOOKUP($B119,'Parâmetros'!$G$19:$I$118,2,FALSE),VLOOKUP($B119,'Parâmetros'!$G$19:$I$118,3,FALSE)="Sim",VLOOKUP($C119,'Parâmetros'!$A$19:$E$38,5,FALSE)="Sim"),"OK","Verificar grupo/estado"),"Colaborador ou grupo não parametrizado"))</f>
        <v/>
      </c>
      <c r="N119" s="14">
        <f>IF(OR($B119="",$D119=""),"",IF(COUNTIFS($B$2:$B$201,$B119,$D$2:$D$201,$D119)&gt;1,"Duplicado",""))</f>
        <v/>
      </c>
      <c r="O119" s="19">
        <f>IF($K119="","",IF(AND('Parâmetros'!$B$9="",'Parâmetros'!$B$10=""),"Não configurado",IF(OR(AND('Parâmetros'!$B$9&lt;&gt;"",$K119&gt;'Parâmetros'!$B$9),AND('Parâmetros'!$B$10&lt;&gt;"",$K119&lt;-'Parâmetros'!$B$10)),"Fora do limite interno","OK")))</f>
        <v/>
      </c>
      <c r="P119" s="19">
        <f>IF($L119="","",IF(AND('Parâmetros'!$B$11="",'Parâmetros'!$B$12=""),"Não configurado",IF(OR(AND('Parâmetros'!$B$11&lt;&gt;"",$L119&gt;'Parâmetros'!$B$11),AND('Parâmetros'!$B$12&lt;&gt;"",$L119&lt;-'Parâmetros'!$B$12)),"Fora do limite interno","OK")))</f>
        <v/>
      </c>
      <c r="Q119" s="14">
        <f>IF($D119="","",IF(OR($M119&lt;&gt;"OK",$N119="Duplicado",$O119="Fora do limite interno",$P119="Fora do limite interno",$J119=""),"Rever","OK"))</f>
        <v/>
      </c>
      <c r="R119" s="18" t="n"/>
      <c r="S119" s="16" t="n"/>
      <c r="T119" s="17" t="n"/>
    </row>
    <row r="120">
      <c r="A120" s="14">
        <f>IF($D120="","",ROW()-1)</f>
        <v/>
      </c>
      <c r="B120" s="16" t="n"/>
      <c r="C120" s="16" t="n"/>
      <c r="D120" s="17" t="n"/>
      <c r="E120" s="18" t="n"/>
      <c r="F120" s="19">
        <f>IF($E120="","",IFERROR(VLOOKUP($E120,'Parâmetros'!$K$19:$L$28,2,FALSE),"Tipo não parametrizado"))</f>
        <v/>
      </c>
      <c r="G120" s="20" t="n"/>
      <c r="H120" s="20" t="n"/>
      <c r="I120" s="20" t="n"/>
      <c r="J120" s="15">
        <f>IF($D120="","",IFERROR(IF($F120="Trabalhadas",IF($H120="","",$H120),IF($F120="Previstas",$G120,IF($F120="Zero",0,IF($F120="Manual",IF($I120="","",$I120),"")))),""))</f>
        <v/>
      </c>
      <c r="K120" s="15">
        <f>IF(OR($D120="",$G120="",$J120=""),"",IFERROR($J120-$G120,""))</f>
        <v/>
      </c>
      <c r="L120" s="15">
        <f>IF(OR($B120="",$D120="",$K120=""),"",SUMIFS($K$2:$K$201,$B$2:$B$201,$B120,$D$2:$D$201,"&lt;="&amp;$D120))</f>
        <v/>
      </c>
      <c r="M120" s="19">
        <f>IF(OR($B120="",$C120=""),"",IFERROR(IF(AND($C120=VLOOKUP($B120,'Parâmetros'!$G$19:$I$118,2,FALSE),VLOOKUP($B120,'Parâmetros'!$G$19:$I$118,3,FALSE)="Sim",VLOOKUP($C120,'Parâmetros'!$A$19:$E$38,5,FALSE)="Sim"),"OK","Verificar grupo/estado"),"Colaborador ou grupo não parametrizado"))</f>
        <v/>
      </c>
      <c r="N120" s="14">
        <f>IF(OR($B120="",$D120=""),"",IF(COUNTIFS($B$2:$B$201,$B120,$D$2:$D$201,$D120)&gt;1,"Duplicado",""))</f>
        <v/>
      </c>
      <c r="O120" s="19">
        <f>IF($K120="","",IF(AND('Parâmetros'!$B$9="",'Parâmetros'!$B$10=""),"Não configurado",IF(OR(AND('Parâmetros'!$B$9&lt;&gt;"",$K120&gt;'Parâmetros'!$B$9),AND('Parâmetros'!$B$10&lt;&gt;"",$K120&lt;-'Parâmetros'!$B$10)),"Fora do limite interno","OK")))</f>
        <v/>
      </c>
      <c r="P120" s="19">
        <f>IF($L120="","",IF(AND('Parâmetros'!$B$11="",'Parâmetros'!$B$12=""),"Não configurado",IF(OR(AND('Parâmetros'!$B$11&lt;&gt;"",$L120&gt;'Parâmetros'!$B$11),AND('Parâmetros'!$B$12&lt;&gt;"",$L120&lt;-'Parâmetros'!$B$12)),"Fora do limite interno","OK")))</f>
        <v/>
      </c>
      <c r="Q120" s="14">
        <f>IF($D120="","",IF(OR($M120&lt;&gt;"OK",$N120="Duplicado",$O120="Fora do limite interno",$P120="Fora do limite interno",$J120=""),"Rever","OK"))</f>
        <v/>
      </c>
      <c r="R120" s="18" t="n"/>
      <c r="S120" s="16" t="n"/>
      <c r="T120" s="17" t="n"/>
    </row>
    <row r="121">
      <c r="A121" s="14">
        <f>IF($D121="","",ROW()-1)</f>
        <v/>
      </c>
      <c r="B121" s="16" t="n"/>
      <c r="C121" s="16" t="n"/>
      <c r="D121" s="17" t="n"/>
      <c r="E121" s="18" t="n"/>
      <c r="F121" s="19">
        <f>IF($E121="","",IFERROR(VLOOKUP($E121,'Parâmetros'!$K$19:$L$28,2,FALSE),"Tipo não parametrizado"))</f>
        <v/>
      </c>
      <c r="G121" s="20" t="n"/>
      <c r="H121" s="20" t="n"/>
      <c r="I121" s="20" t="n"/>
      <c r="J121" s="15">
        <f>IF($D121="","",IFERROR(IF($F121="Trabalhadas",IF($H121="","",$H121),IF($F121="Previstas",$G121,IF($F121="Zero",0,IF($F121="Manual",IF($I121="","",$I121),"")))),""))</f>
        <v/>
      </c>
      <c r="K121" s="15">
        <f>IF(OR($D121="",$G121="",$J121=""),"",IFERROR($J121-$G121,""))</f>
        <v/>
      </c>
      <c r="L121" s="15">
        <f>IF(OR($B121="",$D121="",$K121=""),"",SUMIFS($K$2:$K$201,$B$2:$B$201,$B121,$D$2:$D$201,"&lt;="&amp;$D121))</f>
        <v/>
      </c>
      <c r="M121" s="19">
        <f>IF(OR($B121="",$C121=""),"",IFERROR(IF(AND($C121=VLOOKUP($B121,'Parâmetros'!$G$19:$I$118,2,FALSE),VLOOKUP($B121,'Parâmetros'!$G$19:$I$118,3,FALSE)="Sim",VLOOKUP($C121,'Parâmetros'!$A$19:$E$38,5,FALSE)="Sim"),"OK","Verificar grupo/estado"),"Colaborador ou grupo não parametrizado"))</f>
        <v/>
      </c>
      <c r="N121" s="14">
        <f>IF(OR($B121="",$D121=""),"",IF(COUNTIFS($B$2:$B$201,$B121,$D$2:$D$201,$D121)&gt;1,"Duplicado",""))</f>
        <v/>
      </c>
      <c r="O121" s="19">
        <f>IF($K121="","",IF(AND('Parâmetros'!$B$9="",'Parâmetros'!$B$10=""),"Não configurado",IF(OR(AND('Parâmetros'!$B$9&lt;&gt;"",$K121&gt;'Parâmetros'!$B$9),AND('Parâmetros'!$B$10&lt;&gt;"",$K121&lt;-'Parâmetros'!$B$10)),"Fora do limite interno","OK")))</f>
        <v/>
      </c>
      <c r="P121" s="19">
        <f>IF($L121="","",IF(AND('Parâmetros'!$B$11="",'Parâmetros'!$B$12=""),"Não configurado",IF(OR(AND('Parâmetros'!$B$11&lt;&gt;"",$L121&gt;'Parâmetros'!$B$11),AND('Parâmetros'!$B$12&lt;&gt;"",$L121&lt;-'Parâmetros'!$B$12)),"Fora do limite interno","OK")))</f>
        <v/>
      </c>
      <c r="Q121" s="14">
        <f>IF($D121="","",IF(OR($M121&lt;&gt;"OK",$N121="Duplicado",$O121="Fora do limite interno",$P121="Fora do limite interno",$J121=""),"Rever","OK"))</f>
        <v/>
      </c>
      <c r="R121" s="18" t="n"/>
      <c r="S121" s="16" t="n"/>
      <c r="T121" s="17" t="n"/>
    </row>
    <row r="122">
      <c r="A122" s="14">
        <f>IF($D122="","",ROW()-1)</f>
        <v/>
      </c>
      <c r="B122" s="16" t="n"/>
      <c r="C122" s="16" t="n"/>
      <c r="D122" s="17" t="n"/>
      <c r="E122" s="18" t="n"/>
      <c r="F122" s="19">
        <f>IF($E122="","",IFERROR(VLOOKUP($E122,'Parâmetros'!$K$19:$L$28,2,FALSE),"Tipo não parametrizado"))</f>
        <v/>
      </c>
      <c r="G122" s="20" t="n"/>
      <c r="H122" s="20" t="n"/>
      <c r="I122" s="20" t="n"/>
      <c r="J122" s="15">
        <f>IF($D122="","",IFERROR(IF($F122="Trabalhadas",IF($H122="","",$H122),IF($F122="Previstas",$G122,IF($F122="Zero",0,IF($F122="Manual",IF($I122="","",$I122),"")))),""))</f>
        <v/>
      </c>
      <c r="K122" s="15">
        <f>IF(OR($D122="",$G122="",$J122=""),"",IFERROR($J122-$G122,""))</f>
        <v/>
      </c>
      <c r="L122" s="15">
        <f>IF(OR($B122="",$D122="",$K122=""),"",SUMIFS($K$2:$K$201,$B$2:$B$201,$B122,$D$2:$D$201,"&lt;="&amp;$D122))</f>
        <v/>
      </c>
      <c r="M122" s="19">
        <f>IF(OR($B122="",$C122=""),"",IFERROR(IF(AND($C122=VLOOKUP($B122,'Parâmetros'!$G$19:$I$118,2,FALSE),VLOOKUP($B122,'Parâmetros'!$G$19:$I$118,3,FALSE)="Sim",VLOOKUP($C122,'Parâmetros'!$A$19:$E$38,5,FALSE)="Sim"),"OK","Verificar grupo/estado"),"Colaborador ou grupo não parametrizado"))</f>
        <v/>
      </c>
      <c r="N122" s="14">
        <f>IF(OR($B122="",$D122=""),"",IF(COUNTIFS($B$2:$B$201,$B122,$D$2:$D$201,$D122)&gt;1,"Duplicado",""))</f>
        <v/>
      </c>
      <c r="O122" s="19">
        <f>IF($K122="","",IF(AND('Parâmetros'!$B$9="",'Parâmetros'!$B$10=""),"Não configurado",IF(OR(AND('Parâmetros'!$B$9&lt;&gt;"",$K122&gt;'Parâmetros'!$B$9),AND('Parâmetros'!$B$10&lt;&gt;"",$K122&lt;-'Parâmetros'!$B$10)),"Fora do limite interno","OK")))</f>
        <v/>
      </c>
      <c r="P122" s="19">
        <f>IF($L122="","",IF(AND('Parâmetros'!$B$11="",'Parâmetros'!$B$12=""),"Não configurado",IF(OR(AND('Parâmetros'!$B$11&lt;&gt;"",$L122&gt;'Parâmetros'!$B$11),AND('Parâmetros'!$B$12&lt;&gt;"",$L122&lt;-'Parâmetros'!$B$12)),"Fora do limite interno","OK")))</f>
        <v/>
      </c>
      <c r="Q122" s="14">
        <f>IF($D122="","",IF(OR($M122&lt;&gt;"OK",$N122="Duplicado",$O122="Fora do limite interno",$P122="Fora do limite interno",$J122=""),"Rever","OK"))</f>
        <v/>
      </c>
      <c r="R122" s="18" t="n"/>
      <c r="S122" s="16" t="n"/>
      <c r="T122" s="17" t="n"/>
    </row>
    <row r="123">
      <c r="A123" s="14">
        <f>IF($D123="","",ROW()-1)</f>
        <v/>
      </c>
      <c r="B123" s="16" t="n"/>
      <c r="C123" s="16" t="n"/>
      <c r="D123" s="17" t="n"/>
      <c r="E123" s="18" t="n"/>
      <c r="F123" s="19">
        <f>IF($E123="","",IFERROR(VLOOKUP($E123,'Parâmetros'!$K$19:$L$28,2,FALSE),"Tipo não parametrizado"))</f>
        <v/>
      </c>
      <c r="G123" s="20" t="n"/>
      <c r="H123" s="20" t="n"/>
      <c r="I123" s="20" t="n"/>
      <c r="J123" s="15">
        <f>IF($D123="","",IFERROR(IF($F123="Trabalhadas",IF($H123="","",$H123),IF($F123="Previstas",$G123,IF($F123="Zero",0,IF($F123="Manual",IF($I123="","",$I123),"")))),""))</f>
        <v/>
      </c>
      <c r="K123" s="15">
        <f>IF(OR($D123="",$G123="",$J123=""),"",IFERROR($J123-$G123,""))</f>
        <v/>
      </c>
      <c r="L123" s="15">
        <f>IF(OR($B123="",$D123="",$K123=""),"",SUMIFS($K$2:$K$201,$B$2:$B$201,$B123,$D$2:$D$201,"&lt;="&amp;$D123))</f>
        <v/>
      </c>
      <c r="M123" s="19">
        <f>IF(OR($B123="",$C123=""),"",IFERROR(IF(AND($C123=VLOOKUP($B123,'Parâmetros'!$G$19:$I$118,2,FALSE),VLOOKUP($B123,'Parâmetros'!$G$19:$I$118,3,FALSE)="Sim",VLOOKUP($C123,'Parâmetros'!$A$19:$E$38,5,FALSE)="Sim"),"OK","Verificar grupo/estado"),"Colaborador ou grupo não parametrizado"))</f>
        <v/>
      </c>
      <c r="N123" s="14">
        <f>IF(OR($B123="",$D123=""),"",IF(COUNTIFS($B$2:$B$201,$B123,$D$2:$D$201,$D123)&gt;1,"Duplicado",""))</f>
        <v/>
      </c>
      <c r="O123" s="19">
        <f>IF($K123="","",IF(AND('Parâmetros'!$B$9="",'Parâmetros'!$B$10=""),"Não configurado",IF(OR(AND('Parâmetros'!$B$9&lt;&gt;"",$K123&gt;'Parâmetros'!$B$9),AND('Parâmetros'!$B$10&lt;&gt;"",$K123&lt;-'Parâmetros'!$B$10)),"Fora do limite interno","OK")))</f>
        <v/>
      </c>
      <c r="P123" s="19">
        <f>IF($L123="","",IF(AND('Parâmetros'!$B$11="",'Parâmetros'!$B$12=""),"Não configurado",IF(OR(AND('Parâmetros'!$B$11&lt;&gt;"",$L123&gt;'Parâmetros'!$B$11),AND('Parâmetros'!$B$12&lt;&gt;"",$L123&lt;-'Parâmetros'!$B$12)),"Fora do limite interno","OK")))</f>
        <v/>
      </c>
      <c r="Q123" s="14">
        <f>IF($D123="","",IF(OR($M123&lt;&gt;"OK",$N123="Duplicado",$O123="Fora do limite interno",$P123="Fora do limite interno",$J123=""),"Rever","OK"))</f>
        <v/>
      </c>
      <c r="R123" s="18" t="n"/>
      <c r="S123" s="16" t="n"/>
      <c r="T123" s="17" t="n"/>
    </row>
    <row r="124">
      <c r="A124" s="14">
        <f>IF($D124="","",ROW()-1)</f>
        <v/>
      </c>
      <c r="B124" s="16" t="n"/>
      <c r="C124" s="16" t="n"/>
      <c r="D124" s="17" t="n"/>
      <c r="E124" s="18" t="n"/>
      <c r="F124" s="19">
        <f>IF($E124="","",IFERROR(VLOOKUP($E124,'Parâmetros'!$K$19:$L$28,2,FALSE),"Tipo não parametrizado"))</f>
        <v/>
      </c>
      <c r="G124" s="20" t="n"/>
      <c r="H124" s="20" t="n"/>
      <c r="I124" s="20" t="n"/>
      <c r="J124" s="15">
        <f>IF($D124="","",IFERROR(IF($F124="Trabalhadas",IF($H124="","",$H124),IF($F124="Previstas",$G124,IF($F124="Zero",0,IF($F124="Manual",IF($I124="","",$I124),"")))),""))</f>
        <v/>
      </c>
      <c r="K124" s="15">
        <f>IF(OR($D124="",$G124="",$J124=""),"",IFERROR($J124-$G124,""))</f>
        <v/>
      </c>
      <c r="L124" s="15">
        <f>IF(OR($B124="",$D124="",$K124=""),"",SUMIFS($K$2:$K$201,$B$2:$B$201,$B124,$D$2:$D$201,"&lt;="&amp;$D124))</f>
        <v/>
      </c>
      <c r="M124" s="19">
        <f>IF(OR($B124="",$C124=""),"",IFERROR(IF(AND($C124=VLOOKUP($B124,'Parâmetros'!$G$19:$I$118,2,FALSE),VLOOKUP($B124,'Parâmetros'!$G$19:$I$118,3,FALSE)="Sim",VLOOKUP($C124,'Parâmetros'!$A$19:$E$38,5,FALSE)="Sim"),"OK","Verificar grupo/estado"),"Colaborador ou grupo não parametrizado"))</f>
        <v/>
      </c>
      <c r="N124" s="14">
        <f>IF(OR($B124="",$D124=""),"",IF(COUNTIFS($B$2:$B$201,$B124,$D$2:$D$201,$D124)&gt;1,"Duplicado",""))</f>
        <v/>
      </c>
      <c r="O124" s="19">
        <f>IF($K124="","",IF(AND('Parâmetros'!$B$9="",'Parâmetros'!$B$10=""),"Não configurado",IF(OR(AND('Parâmetros'!$B$9&lt;&gt;"",$K124&gt;'Parâmetros'!$B$9),AND('Parâmetros'!$B$10&lt;&gt;"",$K124&lt;-'Parâmetros'!$B$10)),"Fora do limite interno","OK")))</f>
        <v/>
      </c>
      <c r="P124" s="19">
        <f>IF($L124="","",IF(AND('Parâmetros'!$B$11="",'Parâmetros'!$B$12=""),"Não configurado",IF(OR(AND('Parâmetros'!$B$11&lt;&gt;"",$L124&gt;'Parâmetros'!$B$11),AND('Parâmetros'!$B$12&lt;&gt;"",$L124&lt;-'Parâmetros'!$B$12)),"Fora do limite interno","OK")))</f>
        <v/>
      </c>
      <c r="Q124" s="14">
        <f>IF($D124="","",IF(OR($M124&lt;&gt;"OK",$N124="Duplicado",$O124="Fora do limite interno",$P124="Fora do limite interno",$J124=""),"Rever","OK"))</f>
        <v/>
      </c>
      <c r="R124" s="18" t="n"/>
      <c r="S124" s="16" t="n"/>
      <c r="T124" s="17" t="n"/>
    </row>
    <row r="125">
      <c r="A125" s="14">
        <f>IF($D125="","",ROW()-1)</f>
        <v/>
      </c>
      <c r="B125" s="16" t="n"/>
      <c r="C125" s="16" t="n"/>
      <c r="D125" s="17" t="n"/>
      <c r="E125" s="18" t="n"/>
      <c r="F125" s="19">
        <f>IF($E125="","",IFERROR(VLOOKUP($E125,'Parâmetros'!$K$19:$L$28,2,FALSE),"Tipo não parametrizado"))</f>
        <v/>
      </c>
      <c r="G125" s="20" t="n"/>
      <c r="H125" s="20" t="n"/>
      <c r="I125" s="20" t="n"/>
      <c r="J125" s="15">
        <f>IF($D125="","",IFERROR(IF($F125="Trabalhadas",IF($H125="","",$H125),IF($F125="Previstas",$G125,IF($F125="Zero",0,IF($F125="Manual",IF($I125="","",$I125),"")))),""))</f>
        <v/>
      </c>
      <c r="K125" s="15">
        <f>IF(OR($D125="",$G125="",$J125=""),"",IFERROR($J125-$G125,""))</f>
        <v/>
      </c>
      <c r="L125" s="15">
        <f>IF(OR($B125="",$D125="",$K125=""),"",SUMIFS($K$2:$K$201,$B$2:$B$201,$B125,$D$2:$D$201,"&lt;="&amp;$D125))</f>
        <v/>
      </c>
      <c r="M125" s="19">
        <f>IF(OR($B125="",$C125=""),"",IFERROR(IF(AND($C125=VLOOKUP($B125,'Parâmetros'!$G$19:$I$118,2,FALSE),VLOOKUP($B125,'Parâmetros'!$G$19:$I$118,3,FALSE)="Sim",VLOOKUP($C125,'Parâmetros'!$A$19:$E$38,5,FALSE)="Sim"),"OK","Verificar grupo/estado"),"Colaborador ou grupo não parametrizado"))</f>
        <v/>
      </c>
      <c r="N125" s="14">
        <f>IF(OR($B125="",$D125=""),"",IF(COUNTIFS($B$2:$B$201,$B125,$D$2:$D$201,$D125)&gt;1,"Duplicado",""))</f>
        <v/>
      </c>
      <c r="O125" s="19">
        <f>IF($K125="","",IF(AND('Parâmetros'!$B$9="",'Parâmetros'!$B$10=""),"Não configurado",IF(OR(AND('Parâmetros'!$B$9&lt;&gt;"",$K125&gt;'Parâmetros'!$B$9),AND('Parâmetros'!$B$10&lt;&gt;"",$K125&lt;-'Parâmetros'!$B$10)),"Fora do limite interno","OK")))</f>
        <v/>
      </c>
      <c r="P125" s="19">
        <f>IF($L125="","",IF(AND('Parâmetros'!$B$11="",'Parâmetros'!$B$12=""),"Não configurado",IF(OR(AND('Parâmetros'!$B$11&lt;&gt;"",$L125&gt;'Parâmetros'!$B$11),AND('Parâmetros'!$B$12&lt;&gt;"",$L125&lt;-'Parâmetros'!$B$12)),"Fora do limite interno","OK")))</f>
        <v/>
      </c>
      <c r="Q125" s="14">
        <f>IF($D125="","",IF(OR($M125&lt;&gt;"OK",$N125="Duplicado",$O125="Fora do limite interno",$P125="Fora do limite interno",$J125=""),"Rever","OK"))</f>
        <v/>
      </c>
      <c r="R125" s="18" t="n"/>
      <c r="S125" s="16" t="n"/>
      <c r="T125" s="17" t="n"/>
    </row>
    <row r="126">
      <c r="A126" s="14">
        <f>IF($D126="","",ROW()-1)</f>
        <v/>
      </c>
      <c r="B126" s="16" t="n"/>
      <c r="C126" s="16" t="n"/>
      <c r="D126" s="17" t="n"/>
      <c r="E126" s="18" t="n"/>
      <c r="F126" s="19">
        <f>IF($E126="","",IFERROR(VLOOKUP($E126,'Parâmetros'!$K$19:$L$28,2,FALSE),"Tipo não parametrizado"))</f>
        <v/>
      </c>
      <c r="G126" s="20" t="n"/>
      <c r="H126" s="20" t="n"/>
      <c r="I126" s="20" t="n"/>
      <c r="J126" s="15">
        <f>IF($D126="","",IFERROR(IF($F126="Trabalhadas",IF($H126="","",$H126),IF($F126="Previstas",$G126,IF($F126="Zero",0,IF($F126="Manual",IF($I126="","",$I126),"")))),""))</f>
        <v/>
      </c>
      <c r="K126" s="15">
        <f>IF(OR($D126="",$G126="",$J126=""),"",IFERROR($J126-$G126,""))</f>
        <v/>
      </c>
      <c r="L126" s="15">
        <f>IF(OR($B126="",$D126="",$K126=""),"",SUMIFS($K$2:$K$201,$B$2:$B$201,$B126,$D$2:$D$201,"&lt;="&amp;$D126))</f>
        <v/>
      </c>
      <c r="M126" s="19">
        <f>IF(OR($B126="",$C126=""),"",IFERROR(IF(AND($C126=VLOOKUP($B126,'Parâmetros'!$G$19:$I$118,2,FALSE),VLOOKUP($B126,'Parâmetros'!$G$19:$I$118,3,FALSE)="Sim",VLOOKUP($C126,'Parâmetros'!$A$19:$E$38,5,FALSE)="Sim"),"OK","Verificar grupo/estado"),"Colaborador ou grupo não parametrizado"))</f>
        <v/>
      </c>
      <c r="N126" s="14">
        <f>IF(OR($B126="",$D126=""),"",IF(COUNTIFS($B$2:$B$201,$B126,$D$2:$D$201,$D126)&gt;1,"Duplicado",""))</f>
        <v/>
      </c>
      <c r="O126" s="19">
        <f>IF($K126="","",IF(AND('Parâmetros'!$B$9="",'Parâmetros'!$B$10=""),"Não configurado",IF(OR(AND('Parâmetros'!$B$9&lt;&gt;"",$K126&gt;'Parâmetros'!$B$9),AND('Parâmetros'!$B$10&lt;&gt;"",$K126&lt;-'Parâmetros'!$B$10)),"Fora do limite interno","OK")))</f>
        <v/>
      </c>
      <c r="P126" s="19">
        <f>IF($L126="","",IF(AND('Parâmetros'!$B$11="",'Parâmetros'!$B$12=""),"Não configurado",IF(OR(AND('Parâmetros'!$B$11&lt;&gt;"",$L126&gt;'Parâmetros'!$B$11),AND('Parâmetros'!$B$12&lt;&gt;"",$L126&lt;-'Parâmetros'!$B$12)),"Fora do limite interno","OK")))</f>
        <v/>
      </c>
      <c r="Q126" s="14">
        <f>IF($D126="","",IF(OR($M126&lt;&gt;"OK",$N126="Duplicado",$O126="Fora do limite interno",$P126="Fora do limite interno",$J126=""),"Rever","OK"))</f>
        <v/>
      </c>
      <c r="R126" s="18" t="n"/>
      <c r="S126" s="16" t="n"/>
      <c r="T126" s="17" t="n"/>
    </row>
    <row r="127">
      <c r="A127" s="14">
        <f>IF($D127="","",ROW()-1)</f>
        <v/>
      </c>
      <c r="B127" s="16" t="n"/>
      <c r="C127" s="16" t="n"/>
      <c r="D127" s="17" t="n"/>
      <c r="E127" s="18" t="n"/>
      <c r="F127" s="19">
        <f>IF($E127="","",IFERROR(VLOOKUP($E127,'Parâmetros'!$K$19:$L$28,2,FALSE),"Tipo não parametrizado"))</f>
        <v/>
      </c>
      <c r="G127" s="20" t="n"/>
      <c r="H127" s="20" t="n"/>
      <c r="I127" s="20" t="n"/>
      <c r="J127" s="15">
        <f>IF($D127="","",IFERROR(IF($F127="Trabalhadas",IF($H127="","",$H127),IF($F127="Previstas",$G127,IF($F127="Zero",0,IF($F127="Manual",IF($I127="","",$I127),"")))),""))</f>
        <v/>
      </c>
      <c r="K127" s="15">
        <f>IF(OR($D127="",$G127="",$J127=""),"",IFERROR($J127-$G127,""))</f>
        <v/>
      </c>
      <c r="L127" s="15">
        <f>IF(OR($B127="",$D127="",$K127=""),"",SUMIFS($K$2:$K$201,$B$2:$B$201,$B127,$D$2:$D$201,"&lt;="&amp;$D127))</f>
        <v/>
      </c>
      <c r="M127" s="19">
        <f>IF(OR($B127="",$C127=""),"",IFERROR(IF(AND($C127=VLOOKUP($B127,'Parâmetros'!$G$19:$I$118,2,FALSE),VLOOKUP($B127,'Parâmetros'!$G$19:$I$118,3,FALSE)="Sim",VLOOKUP($C127,'Parâmetros'!$A$19:$E$38,5,FALSE)="Sim"),"OK","Verificar grupo/estado"),"Colaborador ou grupo não parametrizado"))</f>
        <v/>
      </c>
      <c r="N127" s="14">
        <f>IF(OR($B127="",$D127=""),"",IF(COUNTIFS($B$2:$B$201,$B127,$D$2:$D$201,$D127)&gt;1,"Duplicado",""))</f>
        <v/>
      </c>
      <c r="O127" s="19">
        <f>IF($K127="","",IF(AND('Parâmetros'!$B$9="",'Parâmetros'!$B$10=""),"Não configurado",IF(OR(AND('Parâmetros'!$B$9&lt;&gt;"",$K127&gt;'Parâmetros'!$B$9),AND('Parâmetros'!$B$10&lt;&gt;"",$K127&lt;-'Parâmetros'!$B$10)),"Fora do limite interno","OK")))</f>
        <v/>
      </c>
      <c r="P127" s="19">
        <f>IF($L127="","",IF(AND('Parâmetros'!$B$11="",'Parâmetros'!$B$12=""),"Não configurado",IF(OR(AND('Parâmetros'!$B$11&lt;&gt;"",$L127&gt;'Parâmetros'!$B$11),AND('Parâmetros'!$B$12&lt;&gt;"",$L127&lt;-'Parâmetros'!$B$12)),"Fora do limite interno","OK")))</f>
        <v/>
      </c>
      <c r="Q127" s="14">
        <f>IF($D127="","",IF(OR($M127&lt;&gt;"OK",$N127="Duplicado",$O127="Fora do limite interno",$P127="Fora do limite interno",$J127=""),"Rever","OK"))</f>
        <v/>
      </c>
      <c r="R127" s="18" t="n"/>
      <c r="S127" s="16" t="n"/>
      <c r="T127" s="17" t="n"/>
    </row>
    <row r="128">
      <c r="A128" s="14">
        <f>IF($D128="","",ROW()-1)</f>
        <v/>
      </c>
      <c r="B128" s="16" t="n"/>
      <c r="C128" s="16" t="n"/>
      <c r="D128" s="17" t="n"/>
      <c r="E128" s="18" t="n"/>
      <c r="F128" s="19">
        <f>IF($E128="","",IFERROR(VLOOKUP($E128,'Parâmetros'!$K$19:$L$28,2,FALSE),"Tipo não parametrizado"))</f>
        <v/>
      </c>
      <c r="G128" s="20" t="n"/>
      <c r="H128" s="20" t="n"/>
      <c r="I128" s="20" t="n"/>
      <c r="J128" s="15">
        <f>IF($D128="","",IFERROR(IF($F128="Trabalhadas",IF($H128="","",$H128),IF($F128="Previstas",$G128,IF($F128="Zero",0,IF($F128="Manual",IF($I128="","",$I128),"")))),""))</f>
        <v/>
      </c>
      <c r="K128" s="15">
        <f>IF(OR($D128="",$G128="",$J128=""),"",IFERROR($J128-$G128,""))</f>
        <v/>
      </c>
      <c r="L128" s="15">
        <f>IF(OR($B128="",$D128="",$K128=""),"",SUMIFS($K$2:$K$201,$B$2:$B$201,$B128,$D$2:$D$201,"&lt;="&amp;$D128))</f>
        <v/>
      </c>
      <c r="M128" s="19">
        <f>IF(OR($B128="",$C128=""),"",IFERROR(IF(AND($C128=VLOOKUP($B128,'Parâmetros'!$G$19:$I$118,2,FALSE),VLOOKUP($B128,'Parâmetros'!$G$19:$I$118,3,FALSE)="Sim",VLOOKUP($C128,'Parâmetros'!$A$19:$E$38,5,FALSE)="Sim"),"OK","Verificar grupo/estado"),"Colaborador ou grupo não parametrizado"))</f>
        <v/>
      </c>
      <c r="N128" s="14">
        <f>IF(OR($B128="",$D128=""),"",IF(COUNTIFS($B$2:$B$201,$B128,$D$2:$D$201,$D128)&gt;1,"Duplicado",""))</f>
        <v/>
      </c>
      <c r="O128" s="19">
        <f>IF($K128="","",IF(AND('Parâmetros'!$B$9="",'Parâmetros'!$B$10=""),"Não configurado",IF(OR(AND('Parâmetros'!$B$9&lt;&gt;"",$K128&gt;'Parâmetros'!$B$9),AND('Parâmetros'!$B$10&lt;&gt;"",$K128&lt;-'Parâmetros'!$B$10)),"Fora do limite interno","OK")))</f>
        <v/>
      </c>
      <c r="P128" s="19">
        <f>IF($L128="","",IF(AND('Parâmetros'!$B$11="",'Parâmetros'!$B$12=""),"Não configurado",IF(OR(AND('Parâmetros'!$B$11&lt;&gt;"",$L128&gt;'Parâmetros'!$B$11),AND('Parâmetros'!$B$12&lt;&gt;"",$L128&lt;-'Parâmetros'!$B$12)),"Fora do limite interno","OK")))</f>
        <v/>
      </c>
      <c r="Q128" s="14">
        <f>IF($D128="","",IF(OR($M128&lt;&gt;"OK",$N128="Duplicado",$O128="Fora do limite interno",$P128="Fora do limite interno",$J128=""),"Rever","OK"))</f>
        <v/>
      </c>
      <c r="R128" s="18" t="n"/>
      <c r="S128" s="16" t="n"/>
      <c r="T128" s="17" t="n"/>
    </row>
    <row r="129">
      <c r="A129" s="14">
        <f>IF($D129="","",ROW()-1)</f>
        <v/>
      </c>
      <c r="B129" s="16" t="n"/>
      <c r="C129" s="16" t="n"/>
      <c r="D129" s="17" t="n"/>
      <c r="E129" s="18" t="n"/>
      <c r="F129" s="19">
        <f>IF($E129="","",IFERROR(VLOOKUP($E129,'Parâmetros'!$K$19:$L$28,2,FALSE),"Tipo não parametrizado"))</f>
        <v/>
      </c>
      <c r="G129" s="20" t="n"/>
      <c r="H129" s="20" t="n"/>
      <c r="I129" s="20" t="n"/>
      <c r="J129" s="15">
        <f>IF($D129="","",IFERROR(IF($F129="Trabalhadas",IF($H129="","",$H129),IF($F129="Previstas",$G129,IF($F129="Zero",0,IF($F129="Manual",IF($I129="","",$I129),"")))),""))</f>
        <v/>
      </c>
      <c r="K129" s="15">
        <f>IF(OR($D129="",$G129="",$J129=""),"",IFERROR($J129-$G129,""))</f>
        <v/>
      </c>
      <c r="L129" s="15">
        <f>IF(OR($B129="",$D129="",$K129=""),"",SUMIFS($K$2:$K$201,$B$2:$B$201,$B129,$D$2:$D$201,"&lt;="&amp;$D129))</f>
        <v/>
      </c>
      <c r="M129" s="19">
        <f>IF(OR($B129="",$C129=""),"",IFERROR(IF(AND($C129=VLOOKUP($B129,'Parâmetros'!$G$19:$I$118,2,FALSE),VLOOKUP($B129,'Parâmetros'!$G$19:$I$118,3,FALSE)="Sim",VLOOKUP($C129,'Parâmetros'!$A$19:$E$38,5,FALSE)="Sim"),"OK","Verificar grupo/estado"),"Colaborador ou grupo não parametrizado"))</f>
        <v/>
      </c>
      <c r="N129" s="14">
        <f>IF(OR($B129="",$D129=""),"",IF(COUNTIFS($B$2:$B$201,$B129,$D$2:$D$201,$D129)&gt;1,"Duplicado",""))</f>
        <v/>
      </c>
      <c r="O129" s="19">
        <f>IF($K129="","",IF(AND('Parâmetros'!$B$9="",'Parâmetros'!$B$10=""),"Não configurado",IF(OR(AND('Parâmetros'!$B$9&lt;&gt;"",$K129&gt;'Parâmetros'!$B$9),AND('Parâmetros'!$B$10&lt;&gt;"",$K129&lt;-'Parâmetros'!$B$10)),"Fora do limite interno","OK")))</f>
        <v/>
      </c>
      <c r="P129" s="19">
        <f>IF($L129="","",IF(AND('Parâmetros'!$B$11="",'Parâmetros'!$B$12=""),"Não configurado",IF(OR(AND('Parâmetros'!$B$11&lt;&gt;"",$L129&gt;'Parâmetros'!$B$11),AND('Parâmetros'!$B$12&lt;&gt;"",$L129&lt;-'Parâmetros'!$B$12)),"Fora do limite interno","OK")))</f>
        <v/>
      </c>
      <c r="Q129" s="14">
        <f>IF($D129="","",IF(OR($M129&lt;&gt;"OK",$N129="Duplicado",$O129="Fora do limite interno",$P129="Fora do limite interno",$J129=""),"Rever","OK"))</f>
        <v/>
      </c>
      <c r="R129" s="18" t="n"/>
      <c r="S129" s="16" t="n"/>
      <c r="T129" s="17" t="n"/>
    </row>
    <row r="130">
      <c r="A130" s="14">
        <f>IF($D130="","",ROW()-1)</f>
        <v/>
      </c>
      <c r="B130" s="16" t="n"/>
      <c r="C130" s="16" t="n"/>
      <c r="D130" s="17" t="n"/>
      <c r="E130" s="18" t="n"/>
      <c r="F130" s="19">
        <f>IF($E130="","",IFERROR(VLOOKUP($E130,'Parâmetros'!$K$19:$L$28,2,FALSE),"Tipo não parametrizado"))</f>
        <v/>
      </c>
      <c r="G130" s="20" t="n"/>
      <c r="H130" s="20" t="n"/>
      <c r="I130" s="20" t="n"/>
      <c r="J130" s="15">
        <f>IF($D130="","",IFERROR(IF($F130="Trabalhadas",IF($H130="","",$H130),IF($F130="Previstas",$G130,IF($F130="Zero",0,IF($F130="Manual",IF($I130="","",$I130),"")))),""))</f>
        <v/>
      </c>
      <c r="K130" s="15">
        <f>IF(OR($D130="",$G130="",$J130=""),"",IFERROR($J130-$G130,""))</f>
        <v/>
      </c>
      <c r="L130" s="15">
        <f>IF(OR($B130="",$D130="",$K130=""),"",SUMIFS($K$2:$K$201,$B$2:$B$201,$B130,$D$2:$D$201,"&lt;="&amp;$D130))</f>
        <v/>
      </c>
      <c r="M130" s="19">
        <f>IF(OR($B130="",$C130=""),"",IFERROR(IF(AND($C130=VLOOKUP($B130,'Parâmetros'!$G$19:$I$118,2,FALSE),VLOOKUP($B130,'Parâmetros'!$G$19:$I$118,3,FALSE)="Sim",VLOOKUP($C130,'Parâmetros'!$A$19:$E$38,5,FALSE)="Sim"),"OK","Verificar grupo/estado"),"Colaborador ou grupo não parametrizado"))</f>
        <v/>
      </c>
      <c r="N130" s="14">
        <f>IF(OR($B130="",$D130=""),"",IF(COUNTIFS($B$2:$B$201,$B130,$D$2:$D$201,$D130)&gt;1,"Duplicado",""))</f>
        <v/>
      </c>
      <c r="O130" s="19">
        <f>IF($K130="","",IF(AND('Parâmetros'!$B$9="",'Parâmetros'!$B$10=""),"Não configurado",IF(OR(AND('Parâmetros'!$B$9&lt;&gt;"",$K130&gt;'Parâmetros'!$B$9),AND('Parâmetros'!$B$10&lt;&gt;"",$K130&lt;-'Parâmetros'!$B$10)),"Fora do limite interno","OK")))</f>
        <v/>
      </c>
      <c r="P130" s="19">
        <f>IF($L130="","",IF(AND('Parâmetros'!$B$11="",'Parâmetros'!$B$12=""),"Não configurado",IF(OR(AND('Parâmetros'!$B$11&lt;&gt;"",$L130&gt;'Parâmetros'!$B$11),AND('Parâmetros'!$B$12&lt;&gt;"",$L130&lt;-'Parâmetros'!$B$12)),"Fora do limite interno","OK")))</f>
        <v/>
      </c>
      <c r="Q130" s="14">
        <f>IF($D130="","",IF(OR($M130&lt;&gt;"OK",$N130="Duplicado",$O130="Fora do limite interno",$P130="Fora do limite interno",$J130=""),"Rever","OK"))</f>
        <v/>
      </c>
      <c r="R130" s="18" t="n"/>
      <c r="S130" s="16" t="n"/>
      <c r="T130" s="17" t="n"/>
    </row>
    <row r="131">
      <c r="A131" s="14">
        <f>IF($D131="","",ROW()-1)</f>
        <v/>
      </c>
      <c r="B131" s="16" t="n"/>
      <c r="C131" s="16" t="n"/>
      <c r="D131" s="17" t="n"/>
      <c r="E131" s="18" t="n"/>
      <c r="F131" s="19">
        <f>IF($E131="","",IFERROR(VLOOKUP($E131,'Parâmetros'!$K$19:$L$28,2,FALSE),"Tipo não parametrizado"))</f>
        <v/>
      </c>
      <c r="G131" s="20" t="n"/>
      <c r="H131" s="20" t="n"/>
      <c r="I131" s="20" t="n"/>
      <c r="J131" s="15">
        <f>IF($D131="","",IFERROR(IF($F131="Trabalhadas",IF($H131="","",$H131),IF($F131="Previstas",$G131,IF($F131="Zero",0,IF($F131="Manual",IF($I131="","",$I131),"")))),""))</f>
        <v/>
      </c>
      <c r="K131" s="15">
        <f>IF(OR($D131="",$G131="",$J131=""),"",IFERROR($J131-$G131,""))</f>
        <v/>
      </c>
      <c r="L131" s="15">
        <f>IF(OR($B131="",$D131="",$K131=""),"",SUMIFS($K$2:$K$201,$B$2:$B$201,$B131,$D$2:$D$201,"&lt;="&amp;$D131))</f>
        <v/>
      </c>
      <c r="M131" s="19">
        <f>IF(OR($B131="",$C131=""),"",IFERROR(IF(AND($C131=VLOOKUP($B131,'Parâmetros'!$G$19:$I$118,2,FALSE),VLOOKUP($B131,'Parâmetros'!$G$19:$I$118,3,FALSE)="Sim",VLOOKUP($C131,'Parâmetros'!$A$19:$E$38,5,FALSE)="Sim"),"OK","Verificar grupo/estado"),"Colaborador ou grupo não parametrizado"))</f>
        <v/>
      </c>
      <c r="N131" s="14">
        <f>IF(OR($B131="",$D131=""),"",IF(COUNTIFS($B$2:$B$201,$B131,$D$2:$D$201,$D131)&gt;1,"Duplicado",""))</f>
        <v/>
      </c>
      <c r="O131" s="19">
        <f>IF($K131="","",IF(AND('Parâmetros'!$B$9="",'Parâmetros'!$B$10=""),"Não configurado",IF(OR(AND('Parâmetros'!$B$9&lt;&gt;"",$K131&gt;'Parâmetros'!$B$9),AND('Parâmetros'!$B$10&lt;&gt;"",$K131&lt;-'Parâmetros'!$B$10)),"Fora do limite interno","OK")))</f>
        <v/>
      </c>
      <c r="P131" s="19">
        <f>IF($L131="","",IF(AND('Parâmetros'!$B$11="",'Parâmetros'!$B$12=""),"Não configurado",IF(OR(AND('Parâmetros'!$B$11&lt;&gt;"",$L131&gt;'Parâmetros'!$B$11),AND('Parâmetros'!$B$12&lt;&gt;"",$L131&lt;-'Parâmetros'!$B$12)),"Fora do limite interno","OK")))</f>
        <v/>
      </c>
      <c r="Q131" s="14">
        <f>IF($D131="","",IF(OR($M131&lt;&gt;"OK",$N131="Duplicado",$O131="Fora do limite interno",$P131="Fora do limite interno",$J131=""),"Rever","OK"))</f>
        <v/>
      </c>
      <c r="R131" s="18" t="n"/>
      <c r="S131" s="16" t="n"/>
      <c r="T131" s="17" t="n"/>
    </row>
    <row r="132">
      <c r="A132" s="14">
        <f>IF($D132="","",ROW()-1)</f>
        <v/>
      </c>
      <c r="B132" s="16" t="n"/>
      <c r="C132" s="16" t="n"/>
      <c r="D132" s="17" t="n"/>
      <c r="E132" s="18" t="n"/>
      <c r="F132" s="19">
        <f>IF($E132="","",IFERROR(VLOOKUP($E132,'Parâmetros'!$K$19:$L$28,2,FALSE),"Tipo não parametrizado"))</f>
        <v/>
      </c>
      <c r="G132" s="20" t="n"/>
      <c r="H132" s="20" t="n"/>
      <c r="I132" s="20" t="n"/>
      <c r="J132" s="15">
        <f>IF($D132="","",IFERROR(IF($F132="Trabalhadas",IF($H132="","",$H132),IF($F132="Previstas",$G132,IF($F132="Zero",0,IF($F132="Manual",IF($I132="","",$I132),"")))),""))</f>
        <v/>
      </c>
      <c r="K132" s="15">
        <f>IF(OR($D132="",$G132="",$J132=""),"",IFERROR($J132-$G132,""))</f>
        <v/>
      </c>
      <c r="L132" s="15">
        <f>IF(OR($B132="",$D132="",$K132=""),"",SUMIFS($K$2:$K$201,$B$2:$B$201,$B132,$D$2:$D$201,"&lt;="&amp;$D132))</f>
        <v/>
      </c>
      <c r="M132" s="19">
        <f>IF(OR($B132="",$C132=""),"",IFERROR(IF(AND($C132=VLOOKUP($B132,'Parâmetros'!$G$19:$I$118,2,FALSE),VLOOKUP($B132,'Parâmetros'!$G$19:$I$118,3,FALSE)="Sim",VLOOKUP($C132,'Parâmetros'!$A$19:$E$38,5,FALSE)="Sim"),"OK","Verificar grupo/estado"),"Colaborador ou grupo não parametrizado"))</f>
        <v/>
      </c>
      <c r="N132" s="14">
        <f>IF(OR($B132="",$D132=""),"",IF(COUNTIFS($B$2:$B$201,$B132,$D$2:$D$201,$D132)&gt;1,"Duplicado",""))</f>
        <v/>
      </c>
      <c r="O132" s="19">
        <f>IF($K132="","",IF(AND('Parâmetros'!$B$9="",'Parâmetros'!$B$10=""),"Não configurado",IF(OR(AND('Parâmetros'!$B$9&lt;&gt;"",$K132&gt;'Parâmetros'!$B$9),AND('Parâmetros'!$B$10&lt;&gt;"",$K132&lt;-'Parâmetros'!$B$10)),"Fora do limite interno","OK")))</f>
        <v/>
      </c>
      <c r="P132" s="19">
        <f>IF($L132="","",IF(AND('Parâmetros'!$B$11="",'Parâmetros'!$B$12=""),"Não configurado",IF(OR(AND('Parâmetros'!$B$11&lt;&gt;"",$L132&gt;'Parâmetros'!$B$11),AND('Parâmetros'!$B$12&lt;&gt;"",$L132&lt;-'Parâmetros'!$B$12)),"Fora do limite interno","OK")))</f>
        <v/>
      </c>
      <c r="Q132" s="14">
        <f>IF($D132="","",IF(OR($M132&lt;&gt;"OK",$N132="Duplicado",$O132="Fora do limite interno",$P132="Fora do limite interno",$J132=""),"Rever","OK"))</f>
        <v/>
      </c>
      <c r="R132" s="18" t="n"/>
      <c r="S132" s="16" t="n"/>
      <c r="T132" s="17" t="n"/>
    </row>
    <row r="133">
      <c r="A133" s="14">
        <f>IF($D133="","",ROW()-1)</f>
        <v/>
      </c>
      <c r="B133" s="16" t="n"/>
      <c r="C133" s="16" t="n"/>
      <c r="D133" s="17" t="n"/>
      <c r="E133" s="18" t="n"/>
      <c r="F133" s="19">
        <f>IF($E133="","",IFERROR(VLOOKUP($E133,'Parâmetros'!$K$19:$L$28,2,FALSE),"Tipo não parametrizado"))</f>
        <v/>
      </c>
      <c r="G133" s="20" t="n"/>
      <c r="H133" s="20" t="n"/>
      <c r="I133" s="20" t="n"/>
      <c r="J133" s="15">
        <f>IF($D133="","",IFERROR(IF($F133="Trabalhadas",IF($H133="","",$H133),IF($F133="Previstas",$G133,IF($F133="Zero",0,IF($F133="Manual",IF($I133="","",$I133),"")))),""))</f>
        <v/>
      </c>
      <c r="K133" s="15">
        <f>IF(OR($D133="",$G133="",$J133=""),"",IFERROR($J133-$G133,""))</f>
        <v/>
      </c>
      <c r="L133" s="15">
        <f>IF(OR($B133="",$D133="",$K133=""),"",SUMIFS($K$2:$K$201,$B$2:$B$201,$B133,$D$2:$D$201,"&lt;="&amp;$D133))</f>
        <v/>
      </c>
      <c r="M133" s="19">
        <f>IF(OR($B133="",$C133=""),"",IFERROR(IF(AND($C133=VLOOKUP($B133,'Parâmetros'!$G$19:$I$118,2,FALSE),VLOOKUP($B133,'Parâmetros'!$G$19:$I$118,3,FALSE)="Sim",VLOOKUP($C133,'Parâmetros'!$A$19:$E$38,5,FALSE)="Sim"),"OK","Verificar grupo/estado"),"Colaborador ou grupo não parametrizado"))</f>
        <v/>
      </c>
      <c r="N133" s="14">
        <f>IF(OR($B133="",$D133=""),"",IF(COUNTIFS($B$2:$B$201,$B133,$D$2:$D$201,$D133)&gt;1,"Duplicado",""))</f>
        <v/>
      </c>
      <c r="O133" s="19">
        <f>IF($K133="","",IF(AND('Parâmetros'!$B$9="",'Parâmetros'!$B$10=""),"Não configurado",IF(OR(AND('Parâmetros'!$B$9&lt;&gt;"",$K133&gt;'Parâmetros'!$B$9),AND('Parâmetros'!$B$10&lt;&gt;"",$K133&lt;-'Parâmetros'!$B$10)),"Fora do limite interno","OK")))</f>
        <v/>
      </c>
      <c r="P133" s="19">
        <f>IF($L133="","",IF(AND('Parâmetros'!$B$11="",'Parâmetros'!$B$12=""),"Não configurado",IF(OR(AND('Parâmetros'!$B$11&lt;&gt;"",$L133&gt;'Parâmetros'!$B$11),AND('Parâmetros'!$B$12&lt;&gt;"",$L133&lt;-'Parâmetros'!$B$12)),"Fora do limite interno","OK")))</f>
        <v/>
      </c>
      <c r="Q133" s="14">
        <f>IF($D133="","",IF(OR($M133&lt;&gt;"OK",$N133="Duplicado",$O133="Fora do limite interno",$P133="Fora do limite interno",$J133=""),"Rever","OK"))</f>
        <v/>
      </c>
      <c r="R133" s="18" t="n"/>
      <c r="S133" s="16" t="n"/>
      <c r="T133" s="17" t="n"/>
    </row>
    <row r="134">
      <c r="A134" s="14">
        <f>IF($D134="","",ROW()-1)</f>
        <v/>
      </c>
      <c r="B134" s="16" t="n"/>
      <c r="C134" s="16" t="n"/>
      <c r="D134" s="17" t="n"/>
      <c r="E134" s="18" t="n"/>
      <c r="F134" s="19">
        <f>IF($E134="","",IFERROR(VLOOKUP($E134,'Parâmetros'!$K$19:$L$28,2,FALSE),"Tipo não parametrizado"))</f>
        <v/>
      </c>
      <c r="G134" s="20" t="n"/>
      <c r="H134" s="20" t="n"/>
      <c r="I134" s="20" t="n"/>
      <c r="J134" s="15">
        <f>IF($D134="","",IFERROR(IF($F134="Trabalhadas",IF($H134="","",$H134),IF($F134="Previstas",$G134,IF($F134="Zero",0,IF($F134="Manual",IF($I134="","",$I134),"")))),""))</f>
        <v/>
      </c>
      <c r="K134" s="15">
        <f>IF(OR($D134="",$G134="",$J134=""),"",IFERROR($J134-$G134,""))</f>
        <v/>
      </c>
      <c r="L134" s="15">
        <f>IF(OR($B134="",$D134="",$K134=""),"",SUMIFS($K$2:$K$201,$B$2:$B$201,$B134,$D$2:$D$201,"&lt;="&amp;$D134))</f>
        <v/>
      </c>
      <c r="M134" s="19">
        <f>IF(OR($B134="",$C134=""),"",IFERROR(IF(AND($C134=VLOOKUP($B134,'Parâmetros'!$G$19:$I$118,2,FALSE),VLOOKUP($B134,'Parâmetros'!$G$19:$I$118,3,FALSE)="Sim",VLOOKUP($C134,'Parâmetros'!$A$19:$E$38,5,FALSE)="Sim"),"OK","Verificar grupo/estado"),"Colaborador ou grupo não parametrizado"))</f>
        <v/>
      </c>
      <c r="N134" s="14">
        <f>IF(OR($B134="",$D134=""),"",IF(COUNTIFS($B$2:$B$201,$B134,$D$2:$D$201,$D134)&gt;1,"Duplicado",""))</f>
        <v/>
      </c>
      <c r="O134" s="19">
        <f>IF($K134="","",IF(AND('Parâmetros'!$B$9="",'Parâmetros'!$B$10=""),"Não configurado",IF(OR(AND('Parâmetros'!$B$9&lt;&gt;"",$K134&gt;'Parâmetros'!$B$9),AND('Parâmetros'!$B$10&lt;&gt;"",$K134&lt;-'Parâmetros'!$B$10)),"Fora do limite interno","OK")))</f>
        <v/>
      </c>
      <c r="P134" s="19">
        <f>IF($L134="","",IF(AND('Parâmetros'!$B$11="",'Parâmetros'!$B$12=""),"Não configurado",IF(OR(AND('Parâmetros'!$B$11&lt;&gt;"",$L134&gt;'Parâmetros'!$B$11),AND('Parâmetros'!$B$12&lt;&gt;"",$L134&lt;-'Parâmetros'!$B$12)),"Fora do limite interno","OK")))</f>
        <v/>
      </c>
      <c r="Q134" s="14">
        <f>IF($D134="","",IF(OR($M134&lt;&gt;"OK",$N134="Duplicado",$O134="Fora do limite interno",$P134="Fora do limite interno",$J134=""),"Rever","OK"))</f>
        <v/>
      </c>
      <c r="R134" s="18" t="n"/>
      <c r="S134" s="16" t="n"/>
      <c r="T134" s="17" t="n"/>
    </row>
    <row r="135">
      <c r="A135" s="14">
        <f>IF($D135="","",ROW()-1)</f>
        <v/>
      </c>
      <c r="B135" s="16" t="n"/>
      <c r="C135" s="16" t="n"/>
      <c r="D135" s="17" t="n"/>
      <c r="E135" s="18" t="n"/>
      <c r="F135" s="19">
        <f>IF($E135="","",IFERROR(VLOOKUP($E135,'Parâmetros'!$K$19:$L$28,2,FALSE),"Tipo não parametrizado"))</f>
        <v/>
      </c>
      <c r="G135" s="20" t="n"/>
      <c r="H135" s="20" t="n"/>
      <c r="I135" s="20" t="n"/>
      <c r="J135" s="15">
        <f>IF($D135="","",IFERROR(IF($F135="Trabalhadas",IF($H135="","",$H135),IF($F135="Previstas",$G135,IF($F135="Zero",0,IF($F135="Manual",IF($I135="","",$I135),"")))),""))</f>
        <v/>
      </c>
      <c r="K135" s="15">
        <f>IF(OR($D135="",$G135="",$J135=""),"",IFERROR($J135-$G135,""))</f>
        <v/>
      </c>
      <c r="L135" s="15">
        <f>IF(OR($B135="",$D135="",$K135=""),"",SUMIFS($K$2:$K$201,$B$2:$B$201,$B135,$D$2:$D$201,"&lt;="&amp;$D135))</f>
        <v/>
      </c>
      <c r="M135" s="19">
        <f>IF(OR($B135="",$C135=""),"",IFERROR(IF(AND($C135=VLOOKUP($B135,'Parâmetros'!$G$19:$I$118,2,FALSE),VLOOKUP($B135,'Parâmetros'!$G$19:$I$118,3,FALSE)="Sim",VLOOKUP($C135,'Parâmetros'!$A$19:$E$38,5,FALSE)="Sim"),"OK","Verificar grupo/estado"),"Colaborador ou grupo não parametrizado"))</f>
        <v/>
      </c>
      <c r="N135" s="14">
        <f>IF(OR($B135="",$D135=""),"",IF(COUNTIFS($B$2:$B$201,$B135,$D$2:$D$201,$D135)&gt;1,"Duplicado",""))</f>
        <v/>
      </c>
      <c r="O135" s="19">
        <f>IF($K135="","",IF(AND('Parâmetros'!$B$9="",'Parâmetros'!$B$10=""),"Não configurado",IF(OR(AND('Parâmetros'!$B$9&lt;&gt;"",$K135&gt;'Parâmetros'!$B$9),AND('Parâmetros'!$B$10&lt;&gt;"",$K135&lt;-'Parâmetros'!$B$10)),"Fora do limite interno","OK")))</f>
        <v/>
      </c>
      <c r="P135" s="19">
        <f>IF($L135="","",IF(AND('Parâmetros'!$B$11="",'Parâmetros'!$B$12=""),"Não configurado",IF(OR(AND('Parâmetros'!$B$11&lt;&gt;"",$L135&gt;'Parâmetros'!$B$11),AND('Parâmetros'!$B$12&lt;&gt;"",$L135&lt;-'Parâmetros'!$B$12)),"Fora do limite interno","OK")))</f>
        <v/>
      </c>
      <c r="Q135" s="14">
        <f>IF($D135="","",IF(OR($M135&lt;&gt;"OK",$N135="Duplicado",$O135="Fora do limite interno",$P135="Fora do limite interno",$J135=""),"Rever","OK"))</f>
        <v/>
      </c>
      <c r="R135" s="18" t="n"/>
      <c r="S135" s="16" t="n"/>
      <c r="T135" s="17" t="n"/>
    </row>
    <row r="136">
      <c r="A136" s="14">
        <f>IF($D136="","",ROW()-1)</f>
        <v/>
      </c>
      <c r="B136" s="16" t="n"/>
      <c r="C136" s="16" t="n"/>
      <c r="D136" s="17" t="n"/>
      <c r="E136" s="18" t="n"/>
      <c r="F136" s="19">
        <f>IF($E136="","",IFERROR(VLOOKUP($E136,'Parâmetros'!$K$19:$L$28,2,FALSE),"Tipo não parametrizado"))</f>
        <v/>
      </c>
      <c r="G136" s="20" t="n"/>
      <c r="H136" s="20" t="n"/>
      <c r="I136" s="20" t="n"/>
      <c r="J136" s="15">
        <f>IF($D136="","",IFERROR(IF($F136="Trabalhadas",IF($H136="","",$H136),IF($F136="Previstas",$G136,IF($F136="Zero",0,IF($F136="Manual",IF($I136="","",$I136),"")))),""))</f>
        <v/>
      </c>
      <c r="K136" s="15">
        <f>IF(OR($D136="",$G136="",$J136=""),"",IFERROR($J136-$G136,""))</f>
        <v/>
      </c>
      <c r="L136" s="15">
        <f>IF(OR($B136="",$D136="",$K136=""),"",SUMIFS($K$2:$K$201,$B$2:$B$201,$B136,$D$2:$D$201,"&lt;="&amp;$D136))</f>
        <v/>
      </c>
      <c r="M136" s="19">
        <f>IF(OR($B136="",$C136=""),"",IFERROR(IF(AND($C136=VLOOKUP($B136,'Parâmetros'!$G$19:$I$118,2,FALSE),VLOOKUP($B136,'Parâmetros'!$G$19:$I$118,3,FALSE)="Sim",VLOOKUP($C136,'Parâmetros'!$A$19:$E$38,5,FALSE)="Sim"),"OK","Verificar grupo/estado"),"Colaborador ou grupo não parametrizado"))</f>
        <v/>
      </c>
      <c r="N136" s="14">
        <f>IF(OR($B136="",$D136=""),"",IF(COUNTIFS($B$2:$B$201,$B136,$D$2:$D$201,$D136)&gt;1,"Duplicado",""))</f>
        <v/>
      </c>
      <c r="O136" s="19">
        <f>IF($K136="","",IF(AND('Parâmetros'!$B$9="",'Parâmetros'!$B$10=""),"Não configurado",IF(OR(AND('Parâmetros'!$B$9&lt;&gt;"",$K136&gt;'Parâmetros'!$B$9),AND('Parâmetros'!$B$10&lt;&gt;"",$K136&lt;-'Parâmetros'!$B$10)),"Fora do limite interno","OK")))</f>
        <v/>
      </c>
      <c r="P136" s="19">
        <f>IF($L136="","",IF(AND('Parâmetros'!$B$11="",'Parâmetros'!$B$12=""),"Não configurado",IF(OR(AND('Parâmetros'!$B$11&lt;&gt;"",$L136&gt;'Parâmetros'!$B$11),AND('Parâmetros'!$B$12&lt;&gt;"",$L136&lt;-'Parâmetros'!$B$12)),"Fora do limite interno","OK")))</f>
        <v/>
      </c>
      <c r="Q136" s="14">
        <f>IF($D136="","",IF(OR($M136&lt;&gt;"OK",$N136="Duplicado",$O136="Fora do limite interno",$P136="Fora do limite interno",$J136=""),"Rever","OK"))</f>
        <v/>
      </c>
      <c r="R136" s="18" t="n"/>
      <c r="S136" s="16" t="n"/>
      <c r="T136" s="17" t="n"/>
    </row>
    <row r="137">
      <c r="A137" s="14">
        <f>IF($D137="","",ROW()-1)</f>
        <v/>
      </c>
      <c r="B137" s="16" t="n"/>
      <c r="C137" s="16" t="n"/>
      <c r="D137" s="17" t="n"/>
      <c r="E137" s="18" t="n"/>
      <c r="F137" s="19">
        <f>IF($E137="","",IFERROR(VLOOKUP($E137,'Parâmetros'!$K$19:$L$28,2,FALSE),"Tipo não parametrizado"))</f>
        <v/>
      </c>
      <c r="G137" s="20" t="n"/>
      <c r="H137" s="20" t="n"/>
      <c r="I137" s="20" t="n"/>
      <c r="J137" s="15">
        <f>IF($D137="","",IFERROR(IF($F137="Trabalhadas",IF($H137="","",$H137),IF($F137="Previstas",$G137,IF($F137="Zero",0,IF($F137="Manual",IF($I137="","",$I137),"")))),""))</f>
        <v/>
      </c>
      <c r="K137" s="15">
        <f>IF(OR($D137="",$G137="",$J137=""),"",IFERROR($J137-$G137,""))</f>
        <v/>
      </c>
      <c r="L137" s="15">
        <f>IF(OR($B137="",$D137="",$K137=""),"",SUMIFS($K$2:$K$201,$B$2:$B$201,$B137,$D$2:$D$201,"&lt;="&amp;$D137))</f>
        <v/>
      </c>
      <c r="M137" s="19">
        <f>IF(OR($B137="",$C137=""),"",IFERROR(IF(AND($C137=VLOOKUP($B137,'Parâmetros'!$G$19:$I$118,2,FALSE),VLOOKUP($B137,'Parâmetros'!$G$19:$I$118,3,FALSE)="Sim",VLOOKUP($C137,'Parâmetros'!$A$19:$E$38,5,FALSE)="Sim"),"OK","Verificar grupo/estado"),"Colaborador ou grupo não parametrizado"))</f>
        <v/>
      </c>
      <c r="N137" s="14">
        <f>IF(OR($B137="",$D137=""),"",IF(COUNTIFS($B$2:$B$201,$B137,$D$2:$D$201,$D137)&gt;1,"Duplicado",""))</f>
        <v/>
      </c>
      <c r="O137" s="19">
        <f>IF($K137="","",IF(AND('Parâmetros'!$B$9="",'Parâmetros'!$B$10=""),"Não configurado",IF(OR(AND('Parâmetros'!$B$9&lt;&gt;"",$K137&gt;'Parâmetros'!$B$9),AND('Parâmetros'!$B$10&lt;&gt;"",$K137&lt;-'Parâmetros'!$B$10)),"Fora do limite interno","OK")))</f>
        <v/>
      </c>
      <c r="P137" s="19">
        <f>IF($L137="","",IF(AND('Parâmetros'!$B$11="",'Parâmetros'!$B$12=""),"Não configurado",IF(OR(AND('Parâmetros'!$B$11&lt;&gt;"",$L137&gt;'Parâmetros'!$B$11),AND('Parâmetros'!$B$12&lt;&gt;"",$L137&lt;-'Parâmetros'!$B$12)),"Fora do limite interno","OK")))</f>
        <v/>
      </c>
      <c r="Q137" s="14">
        <f>IF($D137="","",IF(OR($M137&lt;&gt;"OK",$N137="Duplicado",$O137="Fora do limite interno",$P137="Fora do limite interno",$J137=""),"Rever","OK"))</f>
        <v/>
      </c>
      <c r="R137" s="18" t="n"/>
      <c r="S137" s="16" t="n"/>
      <c r="T137" s="17" t="n"/>
    </row>
    <row r="138">
      <c r="A138" s="14">
        <f>IF($D138="","",ROW()-1)</f>
        <v/>
      </c>
      <c r="B138" s="16" t="n"/>
      <c r="C138" s="16" t="n"/>
      <c r="D138" s="17" t="n"/>
      <c r="E138" s="18" t="n"/>
      <c r="F138" s="19">
        <f>IF($E138="","",IFERROR(VLOOKUP($E138,'Parâmetros'!$K$19:$L$28,2,FALSE),"Tipo não parametrizado"))</f>
        <v/>
      </c>
      <c r="G138" s="20" t="n"/>
      <c r="H138" s="20" t="n"/>
      <c r="I138" s="20" t="n"/>
      <c r="J138" s="15">
        <f>IF($D138="","",IFERROR(IF($F138="Trabalhadas",IF($H138="","",$H138),IF($F138="Previstas",$G138,IF($F138="Zero",0,IF($F138="Manual",IF($I138="","",$I138),"")))),""))</f>
        <v/>
      </c>
      <c r="K138" s="15">
        <f>IF(OR($D138="",$G138="",$J138=""),"",IFERROR($J138-$G138,""))</f>
        <v/>
      </c>
      <c r="L138" s="15">
        <f>IF(OR($B138="",$D138="",$K138=""),"",SUMIFS($K$2:$K$201,$B$2:$B$201,$B138,$D$2:$D$201,"&lt;="&amp;$D138))</f>
        <v/>
      </c>
      <c r="M138" s="19">
        <f>IF(OR($B138="",$C138=""),"",IFERROR(IF(AND($C138=VLOOKUP($B138,'Parâmetros'!$G$19:$I$118,2,FALSE),VLOOKUP($B138,'Parâmetros'!$G$19:$I$118,3,FALSE)="Sim",VLOOKUP($C138,'Parâmetros'!$A$19:$E$38,5,FALSE)="Sim"),"OK","Verificar grupo/estado"),"Colaborador ou grupo não parametrizado"))</f>
        <v/>
      </c>
      <c r="N138" s="14">
        <f>IF(OR($B138="",$D138=""),"",IF(COUNTIFS($B$2:$B$201,$B138,$D$2:$D$201,$D138)&gt;1,"Duplicado",""))</f>
        <v/>
      </c>
      <c r="O138" s="19">
        <f>IF($K138="","",IF(AND('Parâmetros'!$B$9="",'Parâmetros'!$B$10=""),"Não configurado",IF(OR(AND('Parâmetros'!$B$9&lt;&gt;"",$K138&gt;'Parâmetros'!$B$9),AND('Parâmetros'!$B$10&lt;&gt;"",$K138&lt;-'Parâmetros'!$B$10)),"Fora do limite interno","OK")))</f>
        <v/>
      </c>
      <c r="P138" s="19">
        <f>IF($L138="","",IF(AND('Parâmetros'!$B$11="",'Parâmetros'!$B$12=""),"Não configurado",IF(OR(AND('Parâmetros'!$B$11&lt;&gt;"",$L138&gt;'Parâmetros'!$B$11),AND('Parâmetros'!$B$12&lt;&gt;"",$L138&lt;-'Parâmetros'!$B$12)),"Fora do limite interno","OK")))</f>
        <v/>
      </c>
      <c r="Q138" s="14">
        <f>IF($D138="","",IF(OR($M138&lt;&gt;"OK",$N138="Duplicado",$O138="Fora do limite interno",$P138="Fora do limite interno",$J138=""),"Rever","OK"))</f>
        <v/>
      </c>
      <c r="R138" s="18" t="n"/>
      <c r="S138" s="16" t="n"/>
      <c r="T138" s="17" t="n"/>
    </row>
    <row r="139">
      <c r="A139" s="14">
        <f>IF($D139="","",ROW()-1)</f>
        <v/>
      </c>
      <c r="B139" s="16" t="n"/>
      <c r="C139" s="16" t="n"/>
      <c r="D139" s="17" t="n"/>
      <c r="E139" s="18" t="n"/>
      <c r="F139" s="19">
        <f>IF($E139="","",IFERROR(VLOOKUP($E139,'Parâmetros'!$K$19:$L$28,2,FALSE),"Tipo não parametrizado"))</f>
        <v/>
      </c>
      <c r="G139" s="20" t="n"/>
      <c r="H139" s="20" t="n"/>
      <c r="I139" s="20" t="n"/>
      <c r="J139" s="15">
        <f>IF($D139="","",IFERROR(IF($F139="Trabalhadas",IF($H139="","",$H139),IF($F139="Previstas",$G139,IF($F139="Zero",0,IF($F139="Manual",IF($I139="","",$I139),"")))),""))</f>
        <v/>
      </c>
      <c r="K139" s="15">
        <f>IF(OR($D139="",$G139="",$J139=""),"",IFERROR($J139-$G139,""))</f>
        <v/>
      </c>
      <c r="L139" s="15">
        <f>IF(OR($B139="",$D139="",$K139=""),"",SUMIFS($K$2:$K$201,$B$2:$B$201,$B139,$D$2:$D$201,"&lt;="&amp;$D139))</f>
        <v/>
      </c>
      <c r="M139" s="19">
        <f>IF(OR($B139="",$C139=""),"",IFERROR(IF(AND($C139=VLOOKUP($B139,'Parâmetros'!$G$19:$I$118,2,FALSE),VLOOKUP($B139,'Parâmetros'!$G$19:$I$118,3,FALSE)="Sim",VLOOKUP($C139,'Parâmetros'!$A$19:$E$38,5,FALSE)="Sim"),"OK","Verificar grupo/estado"),"Colaborador ou grupo não parametrizado"))</f>
        <v/>
      </c>
      <c r="N139" s="14">
        <f>IF(OR($B139="",$D139=""),"",IF(COUNTIFS($B$2:$B$201,$B139,$D$2:$D$201,$D139)&gt;1,"Duplicado",""))</f>
        <v/>
      </c>
      <c r="O139" s="19">
        <f>IF($K139="","",IF(AND('Parâmetros'!$B$9="",'Parâmetros'!$B$10=""),"Não configurado",IF(OR(AND('Parâmetros'!$B$9&lt;&gt;"",$K139&gt;'Parâmetros'!$B$9),AND('Parâmetros'!$B$10&lt;&gt;"",$K139&lt;-'Parâmetros'!$B$10)),"Fora do limite interno","OK")))</f>
        <v/>
      </c>
      <c r="P139" s="19">
        <f>IF($L139="","",IF(AND('Parâmetros'!$B$11="",'Parâmetros'!$B$12=""),"Não configurado",IF(OR(AND('Parâmetros'!$B$11&lt;&gt;"",$L139&gt;'Parâmetros'!$B$11),AND('Parâmetros'!$B$12&lt;&gt;"",$L139&lt;-'Parâmetros'!$B$12)),"Fora do limite interno","OK")))</f>
        <v/>
      </c>
      <c r="Q139" s="14">
        <f>IF($D139="","",IF(OR($M139&lt;&gt;"OK",$N139="Duplicado",$O139="Fora do limite interno",$P139="Fora do limite interno",$J139=""),"Rever","OK"))</f>
        <v/>
      </c>
      <c r="R139" s="18" t="n"/>
      <c r="S139" s="16" t="n"/>
      <c r="T139" s="17" t="n"/>
    </row>
    <row r="140">
      <c r="A140" s="14">
        <f>IF($D140="","",ROW()-1)</f>
        <v/>
      </c>
      <c r="B140" s="16" t="n"/>
      <c r="C140" s="16" t="n"/>
      <c r="D140" s="17" t="n"/>
      <c r="E140" s="18" t="n"/>
      <c r="F140" s="19">
        <f>IF($E140="","",IFERROR(VLOOKUP($E140,'Parâmetros'!$K$19:$L$28,2,FALSE),"Tipo não parametrizado"))</f>
        <v/>
      </c>
      <c r="G140" s="20" t="n"/>
      <c r="H140" s="20" t="n"/>
      <c r="I140" s="20" t="n"/>
      <c r="J140" s="15">
        <f>IF($D140="","",IFERROR(IF($F140="Trabalhadas",IF($H140="","",$H140),IF($F140="Previstas",$G140,IF($F140="Zero",0,IF($F140="Manual",IF($I140="","",$I140),"")))),""))</f>
        <v/>
      </c>
      <c r="K140" s="15">
        <f>IF(OR($D140="",$G140="",$J140=""),"",IFERROR($J140-$G140,""))</f>
        <v/>
      </c>
      <c r="L140" s="15">
        <f>IF(OR($B140="",$D140="",$K140=""),"",SUMIFS($K$2:$K$201,$B$2:$B$201,$B140,$D$2:$D$201,"&lt;="&amp;$D140))</f>
        <v/>
      </c>
      <c r="M140" s="19">
        <f>IF(OR($B140="",$C140=""),"",IFERROR(IF(AND($C140=VLOOKUP($B140,'Parâmetros'!$G$19:$I$118,2,FALSE),VLOOKUP($B140,'Parâmetros'!$G$19:$I$118,3,FALSE)="Sim",VLOOKUP($C140,'Parâmetros'!$A$19:$E$38,5,FALSE)="Sim"),"OK","Verificar grupo/estado"),"Colaborador ou grupo não parametrizado"))</f>
        <v/>
      </c>
      <c r="N140" s="14">
        <f>IF(OR($B140="",$D140=""),"",IF(COUNTIFS($B$2:$B$201,$B140,$D$2:$D$201,$D140)&gt;1,"Duplicado",""))</f>
        <v/>
      </c>
      <c r="O140" s="19">
        <f>IF($K140="","",IF(AND('Parâmetros'!$B$9="",'Parâmetros'!$B$10=""),"Não configurado",IF(OR(AND('Parâmetros'!$B$9&lt;&gt;"",$K140&gt;'Parâmetros'!$B$9),AND('Parâmetros'!$B$10&lt;&gt;"",$K140&lt;-'Parâmetros'!$B$10)),"Fora do limite interno","OK")))</f>
        <v/>
      </c>
      <c r="P140" s="19">
        <f>IF($L140="","",IF(AND('Parâmetros'!$B$11="",'Parâmetros'!$B$12=""),"Não configurado",IF(OR(AND('Parâmetros'!$B$11&lt;&gt;"",$L140&gt;'Parâmetros'!$B$11),AND('Parâmetros'!$B$12&lt;&gt;"",$L140&lt;-'Parâmetros'!$B$12)),"Fora do limite interno","OK")))</f>
        <v/>
      </c>
      <c r="Q140" s="14">
        <f>IF($D140="","",IF(OR($M140&lt;&gt;"OK",$N140="Duplicado",$O140="Fora do limite interno",$P140="Fora do limite interno",$J140=""),"Rever","OK"))</f>
        <v/>
      </c>
      <c r="R140" s="18" t="n"/>
      <c r="S140" s="16" t="n"/>
      <c r="T140" s="17" t="n"/>
    </row>
    <row r="141">
      <c r="A141" s="14">
        <f>IF($D141="","",ROW()-1)</f>
        <v/>
      </c>
      <c r="B141" s="16" t="n"/>
      <c r="C141" s="16" t="n"/>
      <c r="D141" s="17" t="n"/>
      <c r="E141" s="18" t="n"/>
      <c r="F141" s="19">
        <f>IF($E141="","",IFERROR(VLOOKUP($E141,'Parâmetros'!$K$19:$L$28,2,FALSE),"Tipo não parametrizado"))</f>
        <v/>
      </c>
      <c r="G141" s="20" t="n"/>
      <c r="H141" s="20" t="n"/>
      <c r="I141" s="20" t="n"/>
      <c r="J141" s="15">
        <f>IF($D141="","",IFERROR(IF($F141="Trabalhadas",IF($H141="","",$H141),IF($F141="Previstas",$G141,IF($F141="Zero",0,IF($F141="Manual",IF($I141="","",$I141),"")))),""))</f>
        <v/>
      </c>
      <c r="K141" s="15">
        <f>IF(OR($D141="",$G141="",$J141=""),"",IFERROR($J141-$G141,""))</f>
        <v/>
      </c>
      <c r="L141" s="15">
        <f>IF(OR($B141="",$D141="",$K141=""),"",SUMIFS($K$2:$K$201,$B$2:$B$201,$B141,$D$2:$D$201,"&lt;="&amp;$D141))</f>
        <v/>
      </c>
      <c r="M141" s="19">
        <f>IF(OR($B141="",$C141=""),"",IFERROR(IF(AND($C141=VLOOKUP($B141,'Parâmetros'!$G$19:$I$118,2,FALSE),VLOOKUP($B141,'Parâmetros'!$G$19:$I$118,3,FALSE)="Sim",VLOOKUP($C141,'Parâmetros'!$A$19:$E$38,5,FALSE)="Sim"),"OK","Verificar grupo/estado"),"Colaborador ou grupo não parametrizado"))</f>
        <v/>
      </c>
      <c r="N141" s="14">
        <f>IF(OR($B141="",$D141=""),"",IF(COUNTIFS($B$2:$B$201,$B141,$D$2:$D$201,$D141)&gt;1,"Duplicado",""))</f>
        <v/>
      </c>
      <c r="O141" s="19">
        <f>IF($K141="","",IF(AND('Parâmetros'!$B$9="",'Parâmetros'!$B$10=""),"Não configurado",IF(OR(AND('Parâmetros'!$B$9&lt;&gt;"",$K141&gt;'Parâmetros'!$B$9),AND('Parâmetros'!$B$10&lt;&gt;"",$K141&lt;-'Parâmetros'!$B$10)),"Fora do limite interno","OK")))</f>
        <v/>
      </c>
      <c r="P141" s="19">
        <f>IF($L141="","",IF(AND('Parâmetros'!$B$11="",'Parâmetros'!$B$12=""),"Não configurado",IF(OR(AND('Parâmetros'!$B$11&lt;&gt;"",$L141&gt;'Parâmetros'!$B$11),AND('Parâmetros'!$B$12&lt;&gt;"",$L141&lt;-'Parâmetros'!$B$12)),"Fora do limite interno","OK")))</f>
        <v/>
      </c>
      <c r="Q141" s="14">
        <f>IF($D141="","",IF(OR($M141&lt;&gt;"OK",$N141="Duplicado",$O141="Fora do limite interno",$P141="Fora do limite interno",$J141=""),"Rever","OK"))</f>
        <v/>
      </c>
      <c r="R141" s="18" t="n"/>
      <c r="S141" s="16" t="n"/>
      <c r="T141" s="17" t="n"/>
    </row>
    <row r="142">
      <c r="A142" s="14">
        <f>IF($D142="","",ROW()-1)</f>
        <v/>
      </c>
      <c r="B142" s="16" t="n"/>
      <c r="C142" s="16" t="n"/>
      <c r="D142" s="17" t="n"/>
      <c r="E142" s="18" t="n"/>
      <c r="F142" s="19">
        <f>IF($E142="","",IFERROR(VLOOKUP($E142,'Parâmetros'!$K$19:$L$28,2,FALSE),"Tipo não parametrizado"))</f>
        <v/>
      </c>
      <c r="G142" s="20" t="n"/>
      <c r="H142" s="20" t="n"/>
      <c r="I142" s="20" t="n"/>
      <c r="J142" s="15">
        <f>IF($D142="","",IFERROR(IF($F142="Trabalhadas",IF($H142="","",$H142),IF($F142="Previstas",$G142,IF($F142="Zero",0,IF($F142="Manual",IF($I142="","",$I142),"")))),""))</f>
        <v/>
      </c>
      <c r="K142" s="15">
        <f>IF(OR($D142="",$G142="",$J142=""),"",IFERROR($J142-$G142,""))</f>
        <v/>
      </c>
      <c r="L142" s="15">
        <f>IF(OR($B142="",$D142="",$K142=""),"",SUMIFS($K$2:$K$201,$B$2:$B$201,$B142,$D$2:$D$201,"&lt;="&amp;$D142))</f>
        <v/>
      </c>
      <c r="M142" s="19">
        <f>IF(OR($B142="",$C142=""),"",IFERROR(IF(AND($C142=VLOOKUP($B142,'Parâmetros'!$G$19:$I$118,2,FALSE),VLOOKUP($B142,'Parâmetros'!$G$19:$I$118,3,FALSE)="Sim",VLOOKUP($C142,'Parâmetros'!$A$19:$E$38,5,FALSE)="Sim"),"OK","Verificar grupo/estado"),"Colaborador ou grupo não parametrizado"))</f>
        <v/>
      </c>
      <c r="N142" s="14">
        <f>IF(OR($B142="",$D142=""),"",IF(COUNTIFS($B$2:$B$201,$B142,$D$2:$D$201,$D142)&gt;1,"Duplicado",""))</f>
        <v/>
      </c>
      <c r="O142" s="19">
        <f>IF($K142="","",IF(AND('Parâmetros'!$B$9="",'Parâmetros'!$B$10=""),"Não configurado",IF(OR(AND('Parâmetros'!$B$9&lt;&gt;"",$K142&gt;'Parâmetros'!$B$9),AND('Parâmetros'!$B$10&lt;&gt;"",$K142&lt;-'Parâmetros'!$B$10)),"Fora do limite interno","OK")))</f>
        <v/>
      </c>
      <c r="P142" s="19">
        <f>IF($L142="","",IF(AND('Parâmetros'!$B$11="",'Parâmetros'!$B$12=""),"Não configurado",IF(OR(AND('Parâmetros'!$B$11&lt;&gt;"",$L142&gt;'Parâmetros'!$B$11),AND('Parâmetros'!$B$12&lt;&gt;"",$L142&lt;-'Parâmetros'!$B$12)),"Fora do limite interno","OK")))</f>
        <v/>
      </c>
      <c r="Q142" s="14">
        <f>IF($D142="","",IF(OR($M142&lt;&gt;"OK",$N142="Duplicado",$O142="Fora do limite interno",$P142="Fora do limite interno",$J142=""),"Rever","OK"))</f>
        <v/>
      </c>
      <c r="R142" s="18" t="n"/>
      <c r="S142" s="16" t="n"/>
      <c r="T142" s="17" t="n"/>
    </row>
    <row r="143">
      <c r="A143" s="14">
        <f>IF($D143="","",ROW()-1)</f>
        <v/>
      </c>
      <c r="B143" s="16" t="n"/>
      <c r="C143" s="16" t="n"/>
      <c r="D143" s="17" t="n"/>
      <c r="E143" s="18" t="n"/>
      <c r="F143" s="19">
        <f>IF($E143="","",IFERROR(VLOOKUP($E143,'Parâmetros'!$K$19:$L$28,2,FALSE),"Tipo não parametrizado"))</f>
        <v/>
      </c>
      <c r="G143" s="20" t="n"/>
      <c r="H143" s="20" t="n"/>
      <c r="I143" s="20" t="n"/>
      <c r="J143" s="15">
        <f>IF($D143="","",IFERROR(IF($F143="Trabalhadas",IF($H143="","",$H143),IF($F143="Previstas",$G143,IF($F143="Zero",0,IF($F143="Manual",IF($I143="","",$I143),"")))),""))</f>
        <v/>
      </c>
      <c r="K143" s="15">
        <f>IF(OR($D143="",$G143="",$J143=""),"",IFERROR($J143-$G143,""))</f>
        <v/>
      </c>
      <c r="L143" s="15">
        <f>IF(OR($B143="",$D143="",$K143=""),"",SUMIFS($K$2:$K$201,$B$2:$B$201,$B143,$D$2:$D$201,"&lt;="&amp;$D143))</f>
        <v/>
      </c>
      <c r="M143" s="19">
        <f>IF(OR($B143="",$C143=""),"",IFERROR(IF(AND($C143=VLOOKUP($B143,'Parâmetros'!$G$19:$I$118,2,FALSE),VLOOKUP($B143,'Parâmetros'!$G$19:$I$118,3,FALSE)="Sim",VLOOKUP($C143,'Parâmetros'!$A$19:$E$38,5,FALSE)="Sim"),"OK","Verificar grupo/estado"),"Colaborador ou grupo não parametrizado"))</f>
        <v/>
      </c>
      <c r="N143" s="14">
        <f>IF(OR($B143="",$D143=""),"",IF(COUNTIFS($B$2:$B$201,$B143,$D$2:$D$201,$D143)&gt;1,"Duplicado",""))</f>
        <v/>
      </c>
      <c r="O143" s="19">
        <f>IF($K143="","",IF(AND('Parâmetros'!$B$9="",'Parâmetros'!$B$10=""),"Não configurado",IF(OR(AND('Parâmetros'!$B$9&lt;&gt;"",$K143&gt;'Parâmetros'!$B$9),AND('Parâmetros'!$B$10&lt;&gt;"",$K143&lt;-'Parâmetros'!$B$10)),"Fora do limite interno","OK")))</f>
        <v/>
      </c>
      <c r="P143" s="19">
        <f>IF($L143="","",IF(AND('Parâmetros'!$B$11="",'Parâmetros'!$B$12=""),"Não configurado",IF(OR(AND('Parâmetros'!$B$11&lt;&gt;"",$L143&gt;'Parâmetros'!$B$11),AND('Parâmetros'!$B$12&lt;&gt;"",$L143&lt;-'Parâmetros'!$B$12)),"Fora do limite interno","OK")))</f>
        <v/>
      </c>
      <c r="Q143" s="14">
        <f>IF($D143="","",IF(OR($M143&lt;&gt;"OK",$N143="Duplicado",$O143="Fora do limite interno",$P143="Fora do limite interno",$J143=""),"Rever","OK"))</f>
        <v/>
      </c>
      <c r="R143" s="18" t="n"/>
      <c r="S143" s="16" t="n"/>
      <c r="T143" s="17" t="n"/>
    </row>
    <row r="144">
      <c r="A144" s="14">
        <f>IF($D144="","",ROW()-1)</f>
        <v/>
      </c>
      <c r="B144" s="16" t="n"/>
      <c r="C144" s="16" t="n"/>
      <c r="D144" s="17" t="n"/>
      <c r="E144" s="18" t="n"/>
      <c r="F144" s="19">
        <f>IF($E144="","",IFERROR(VLOOKUP($E144,'Parâmetros'!$K$19:$L$28,2,FALSE),"Tipo não parametrizado"))</f>
        <v/>
      </c>
      <c r="G144" s="20" t="n"/>
      <c r="H144" s="20" t="n"/>
      <c r="I144" s="20" t="n"/>
      <c r="J144" s="15">
        <f>IF($D144="","",IFERROR(IF($F144="Trabalhadas",IF($H144="","",$H144),IF($F144="Previstas",$G144,IF($F144="Zero",0,IF($F144="Manual",IF($I144="","",$I144),"")))),""))</f>
        <v/>
      </c>
      <c r="K144" s="15">
        <f>IF(OR($D144="",$G144="",$J144=""),"",IFERROR($J144-$G144,""))</f>
        <v/>
      </c>
      <c r="L144" s="15">
        <f>IF(OR($B144="",$D144="",$K144=""),"",SUMIFS($K$2:$K$201,$B$2:$B$201,$B144,$D$2:$D$201,"&lt;="&amp;$D144))</f>
        <v/>
      </c>
      <c r="M144" s="19">
        <f>IF(OR($B144="",$C144=""),"",IFERROR(IF(AND($C144=VLOOKUP($B144,'Parâmetros'!$G$19:$I$118,2,FALSE),VLOOKUP($B144,'Parâmetros'!$G$19:$I$118,3,FALSE)="Sim",VLOOKUP($C144,'Parâmetros'!$A$19:$E$38,5,FALSE)="Sim"),"OK","Verificar grupo/estado"),"Colaborador ou grupo não parametrizado"))</f>
        <v/>
      </c>
      <c r="N144" s="14">
        <f>IF(OR($B144="",$D144=""),"",IF(COUNTIFS($B$2:$B$201,$B144,$D$2:$D$201,$D144)&gt;1,"Duplicado",""))</f>
        <v/>
      </c>
      <c r="O144" s="19">
        <f>IF($K144="","",IF(AND('Parâmetros'!$B$9="",'Parâmetros'!$B$10=""),"Não configurado",IF(OR(AND('Parâmetros'!$B$9&lt;&gt;"",$K144&gt;'Parâmetros'!$B$9),AND('Parâmetros'!$B$10&lt;&gt;"",$K144&lt;-'Parâmetros'!$B$10)),"Fora do limite interno","OK")))</f>
        <v/>
      </c>
      <c r="P144" s="19">
        <f>IF($L144="","",IF(AND('Parâmetros'!$B$11="",'Parâmetros'!$B$12=""),"Não configurado",IF(OR(AND('Parâmetros'!$B$11&lt;&gt;"",$L144&gt;'Parâmetros'!$B$11),AND('Parâmetros'!$B$12&lt;&gt;"",$L144&lt;-'Parâmetros'!$B$12)),"Fora do limite interno","OK")))</f>
        <v/>
      </c>
      <c r="Q144" s="14">
        <f>IF($D144="","",IF(OR($M144&lt;&gt;"OK",$N144="Duplicado",$O144="Fora do limite interno",$P144="Fora do limite interno",$J144=""),"Rever","OK"))</f>
        <v/>
      </c>
      <c r="R144" s="18" t="n"/>
      <c r="S144" s="16" t="n"/>
      <c r="T144" s="17" t="n"/>
    </row>
    <row r="145">
      <c r="A145" s="14">
        <f>IF($D145="","",ROW()-1)</f>
        <v/>
      </c>
      <c r="B145" s="16" t="n"/>
      <c r="C145" s="16" t="n"/>
      <c r="D145" s="17" t="n"/>
      <c r="E145" s="18" t="n"/>
      <c r="F145" s="19">
        <f>IF($E145="","",IFERROR(VLOOKUP($E145,'Parâmetros'!$K$19:$L$28,2,FALSE),"Tipo não parametrizado"))</f>
        <v/>
      </c>
      <c r="G145" s="20" t="n"/>
      <c r="H145" s="20" t="n"/>
      <c r="I145" s="20" t="n"/>
      <c r="J145" s="15">
        <f>IF($D145="","",IFERROR(IF($F145="Trabalhadas",IF($H145="","",$H145),IF($F145="Previstas",$G145,IF($F145="Zero",0,IF($F145="Manual",IF($I145="","",$I145),"")))),""))</f>
        <v/>
      </c>
      <c r="K145" s="15">
        <f>IF(OR($D145="",$G145="",$J145=""),"",IFERROR($J145-$G145,""))</f>
        <v/>
      </c>
      <c r="L145" s="15">
        <f>IF(OR($B145="",$D145="",$K145=""),"",SUMIFS($K$2:$K$201,$B$2:$B$201,$B145,$D$2:$D$201,"&lt;="&amp;$D145))</f>
        <v/>
      </c>
      <c r="M145" s="19">
        <f>IF(OR($B145="",$C145=""),"",IFERROR(IF(AND($C145=VLOOKUP($B145,'Parâmetros'!$G$19:$I$118,2,FALSE),VLOOKUP($B145,'Parâmetros'!$G$19:$I$118,3,FALSE)="Sim",VLOOKUP($C145,'Parâmetros'!$A$19:$E$38,5,FALSE)="Sim"),"OK","Verificar grupo/estado"),"Colaborador ou grupo não parametrizado"))</f>
        <v/>
      </c>
      <c r="N145" s="14">
        <f>IF(OR($B145="",$D145=""),"",IF(COUNTIFS($B$2:$B$201,$B145,$D$2:$D$201,$D145)&gt;1,"Duplicado",""))</f>
        <v/>
      </c>
      <c r="O145" s="19">
        <f>IF($K145="","",IF(AND('Parâmetros'!$B$9="",'Parâmetros'!$B$10=""),"Não configurado",IF(OR(AND('Parâmetros'!$B$9&lt;&gt;"",$K145&gt;'Parâmetros'!$B$9),AND('Parâmetros'!$B$10&lt;&gt;"",$K145&lt;-'Parâmetros'!$B$10)),"Fora do limite interno","OK")))</f>
        <v/>
      </c>
      <c r="P145" s="19">
        <f>IF($L145="","",IF(AND('Parâmetros'!$B$11="",'Parâmetros'!$B$12=""),"Não configurado",IF(OR(AND('Parâmetros'!$B$11&lt;&gt;"",$L145&gt;'Parâmetros'!$B$11),AND('Parâmetros'!$B$12&lt;&gt;"",$L145&lt;-'Parâmetros'!$B$12)),"Fora do limite interno","OK")))</f>
        <v/>
      </c>
      <c r="Q145" s="14">
        <f>IF($D145="","",IF(OR($M145&lt;&gt;"OK",$N145="Duplicado",$O145="Fora do limite interno",$P145="Fora do limite interno",$J145=""),"Rever","OK"))</f>
        <v/>
      </c>
      <c r="R145" s="18" t="n"/>
      <c r="S145" s="16" t="n"/>
      <c r="T145" s="17" t="n"/>
    </row>
    <row r="146">
      <c r="A146" s="14">
        <f>IF($D146="","",ROW()-1)</f>
        <v/>
      </c>
      <c r="B146" s="16" t="n"/>
      <c r="C146" s="16" t="n"/>
      <c r="D146" s="17" t="n"/>
      <c r="E146" s="18" t="n"/>
      <c r="F146" s="19">
        <f>IF($E146="","",IFERROR(VLOOKUP($E146,'Parâmetros'!$K$19:$L$28,2,FALSE),"Tipo não parametrizado"))</f>
        <v/>
      </c>
      <c r="G146" s="20" t="n"/>
      <c r="H146" s="20" t="n"/>
      <c r="I146" s="20" t="n"/>
      <c r="J146" s="15">
        <f>IF($D146="","",IFERROR(IF($F146="Trabalhadas",IF($H146="","",$H146),IF($F146="Previstas",$G146,IF($F146="Zero",0,IF($F146="Manual",IF($I146="","",$I146),"")))),""))</f>
        <v/>
      </c>
      <c r="K146" s="15">
        <f>IF(OR($D146="",$G146="",$J146=""),"",IFERROR($J146-$G146,""))</f>
        <v/>
      </c>
      <c r="L146" s="15">
        <f>IF(OR($B146="",$D146="",$K146=""),"",SUMIFS($K$2:$K$201,$B$2:$B$201,$B146,$D$2:$D$201,"&lt;="&amp;$D146))</f>
        <v/>
      </c>
      <c r="M146" s="19">
        <f>IF(OR($B146="",$C146=""),"",IFERROR(IF(AND($C146=VLOOKUP($B146,'Parâmetros'!$G$19:$I$118,2,FALSE),VLOOKUP($B146,'Parâmetros'!$G$19:$I$118,3,FALSE)="Sim",VLOOKUP($C146,'Parâmetros'!$A$19:$E$38,5,FALSE)="Sim"),"OK","Verificar grupo/estado"),"Colaborador ou grupo não parametrizado"))</f>
        <v/>
      </c>
      <c r="N146" s="14">
        <f>IF(OR($B146="",$D146=""),"",IF(COUNTIFS($B$2:$B$201,$B146,$D$2:$D$201,$D146)&gt;1,"Duplicado",""))</f>
        <v/>
      </c>
      <c r="O146" s="19">
        <f>IF($K146="","",IF(AND('Parâmetros'!$B$9="",'Parâmetros'!$B$10=""),"Não configurado",IF(OR(AND('Parâmetros'!$B$9&lt;&gt;"",$K146&gt;'Parâmetros'!$B$9),AND('Parâmetros'!$B$10&lt;&gt;"",$K146&lt;-'Parâmetros'!$B$10)),"Fora do limite interno","OK")))</f>
        <v/>
      </c>
      <c r="P146" s="19">
        <f>IF($L146="","",IF(AND('Parâmetros'!$B$11="",'Parâmetros'!$B$12=""),"Não configurado",IF(OR(AND('Parâmetros'!$B$11&lt;&gt;"",$L146&gt;'Parâmetros'!$B$11),AND('Parâmetros'!$B$12&lt;&gt;"",$L146&lt;-'Parâmetros'!$B$12)),"Fora do limite interno","OK")))</f>
        <v/>
      </c>
      <c r="Q146" s="14">
        <f>IF($D146="","",IF(OR($M146&lt;&gt;"OK",$N146="Duplicado",$O146="Fora do limite interno",$P146="Fora do limite interno",$J146=""),"Rever","OK"))</f>
        <v/>
      </c>
      <c r="R146" s="18" t="n"/>
      <c r="S146" s="16" t="n"/>
      <c r="T146" s="17" t="n"/>
    </row>
    <row r="147">
      <c r="A147" s="14">
        <f>IF($D147="","",ROW()-1)</f>
        <v/>
      </c>
      <c r="B147" s="16" t="n"/>
      <c r="C147" s="16" t="n"/>
      <c r="D147" s="17" t="n"/>
      <c r="E147" s="18" t="n"/>
      <c r="F147" s="19">
        <f>IF($E147="","",IFERROR(VLOOKUP($E147,'Parâmetros'!$K$19:$L$28,2,FALSE),"Tipo não parametrizado"))</f>
        <v/>
      </c>
      <c r="G147" s="20" t="n"/>
      <c r="H147" s="20" t="n"/>
      <c r="I147" s="20" t="n"/>
      <c r="J147" s="15">
        <f>IF($D147="","",IFERROR(IF($F147="Trabalhadas",IF($H147="","",$H147),IF($F147="Previstas",$G147,IF($F147="Zero",0,IF($F147="Manual",IF($I147="","",$I147),"")))),""))</f>
        <v/>
      </c>
      <c r="K147" s="15">
        <f>IF(OR($D147="",$G147="",$J147=""),"",IFERROR($J147-$G147,""))</f>
        <v/>
      </c>
      <c r="L147" s="15">
        <f>IF(OR($B147="",$D147="",$K147=""),"",SUMIFS($K$2:$K$201,$B$2:$B$201,$B147,$D$2:$D$201,"&lt;="&amp;$D147))</f>
        <v/>
      </c>
      <c r="M147" s="19">
        <f>IF(OR($B147="",$C147=""),"",IFERROR(IF(AND($C147=VLOOKUP($B147,'Parâmetros'!$G$19:$I$118,2,FALSE),VLOOKUP($B147,'Parâmetros'!$G$19:$I$118,3,FALSE)="Sim",VLOOKUP($C147,'Parâmetros'!$A$19:$E$38,5,FALSE)="Sim"),"OK","Verificar grupo/estado"),"Colaborador ou grupo não parametrizado"))</f>
        <v/>
      </c>
      <c r="N147" s="14">
        <f>IF(OR($B147="",$D147=""),"",IF(COUNTIFS($B$2:$B$201,$B147,$D$2:$D$201,$D147)&gt;1,"Duplicado",""))</f>
        <v/>
      </c>
      <c r="O147" s="19">
        <f>IF($K147="","",IF(AND('Parâmetros'!$B$9="",'Parâmetros'!$B$10=""),"Não configurado",IF(OR(AND('Parâmetros'!$B$9&lt;&gt;"",$K147&gt;'Parâmetros'!$B$9),AND('Parâmetros'!$B$10&lt;&gt;"",$K147&lt;-'Parâmetros'!$B$10)),"Fora do limite interno","OK")))</f>
        <v/>
      </c>
      <c r="P147" s="19">
        <f>IF($L147="","",IF(AND('Parâmetros'!$B$11="",'Parâmetros'!$B$12=""),"Não configurado",IF(OR(AND('Parâmetros'!$B$11&lt;&gt;"",$L147&gt;'Parâmetros'!$B$11),AND('Parâmetros'!$B$12&lt;&gt;"",$L147&lt;-'Parâmetros'!$B$12)),"Fora do limite interno","OK")))</f>
        <v/>
      </c>
      <c r="Q147" s="14">
        <f>IF($D147="","",IF(OR($M147&lt;&gt;"OK",$N147="Duplicado",$O147="Fora do limite interno",$P147="Fora do limite interno",$J147=""),"Rever","OK"))</f>
        <v/>
      </c>
      <c r="R147" s="18" t="n"/>
      <c r="S147" s="16" t="n"/>
      <c r="T147" s="17" t="n"/>
    </row>
    <row r="148">
      <c r="A148" s="14">
        <f>IF($D148="","",ROW()-1)</f>
        <v/>
      </c>
      <c r="B148" s="16" t="n"/>
      <c r="C148" s="16" t="n"/>
      <c r="D148" s="17" t="n"/>
      <c r="E148" s="18" t="n"/>
      <c r="F148" s="19">
        <f>IF($E148="","",IFERROR(VLOOKUP($E148,'Parâmetros'!$K$19:$L$28,2,FALSE),"Tipo não parametrizado"))</f>
        <v/>
      </c>
      <c r="G148" s="20" t="n"/>
      <c r="H148" s="20" t="n"/>
      <c r="I148" s="20" t="n"/>
      <c r="J148" s="15">
        <f>IF($D148="","",IFERROR(IF($F148="Trabalhadas",IF($H148="","",$H148),IF($F148="Previstas",$G148,IF($F148="Zero",0,IF($F148="Manual",IF($I148="","",$I148),"")))),""))</f>
        <v/>
      </c>
      <c r="K148" s="15">
        <f>IF(OR($D148="",$G148="",$J148=""),"",IFERROR($J148-$G148,""))</f>
        <v/>
      </c>
      <c r="L148" s="15">
        <f>IF(OR($B148="",$D148="",$K148=""),"",SUMIFS($K$2:$K$201,$B$2:$B$201,$B148,$D$2:$D$201,"&lt;="&amp;$D148))</f>
        <v/>
      </c>
      <c r="M148" s="19">
        <f>IF(OR($B148="",$C148=""),"",IFERROR(IF(AND($C148=VLOOKUP($B148,'Parâmetros'!$G$19:$I$118,2,FALSE),VLOOKUP($B148,'Parâmetros'!$G$19:$I$118,3,FALSE)="Sim",VLOOKUP($C148,'Parâmetros'!$A$19:$E$38,5,FALSE)="Sim"),"OK","Verificar grupo/estado"),"Colaborador ou grupo não parametrizado"))</f>
        <v/>
      </c>
      <c r="N148" s="14">
        <f>IF(OR($B148="",$D148=""),"",IF(COUNTIFS($B$2:$B$201,$B148,$D$2:$D$201,$D148)&gt;1,"Duplicado",""))</f>
        <v/>
      </c>
      <c r="O148" s="19">
        <f>IF($K148="","",IF(AND('Parâmetros'!$B$9="",'Parâmetros'!$B$10=""),"Não configurado",IF(OR(AND('Parâmetros'!$B$9&lt;&gt;"",$K148&gt;'Parâmetros'!$B$9),AND('Parâmetros'!$B$10&lt;&gt;"",$K148&lt;-'Parâmetros'!$B$10)),"Fora do limite interno","OK")))</f>
        <v/>
      </c>
      <c r="P148" s="19">
        <f>IF($L148="","",IF(AND('Parâmetros'!$B$11="",'Parâmetros'!$B$12=""),"Não configurado",IF(OR(AND('Parâmetros'!$B$11&lt;&gt;"",$L148&gt;'Parâmetros'!$B$11),AND('Parâmetros'!$B$12&lt;&gt;"",$L148&lt;-'Parâmetros'!$B$12)),"Fora do limite interno","OK")))</f>
        <v/>
      </c>
      <c r="Q148" s="14">
        <f>IF($D148="","",IF(OR($M148&lt;&gt;"OK",$N148="Duplicado",$O148="Fora do limite interno",$P148="Fora do limite interno",$J148=""),"Rever","OK"))</f>
        <v/>
      </c>
      <c r="R148" s="18" t="n"/>
      <c r="S148" s="16" t="n"/>
      <c r="T148" s="17" t="n"/>
    </row>
    <row r="149">
      <c r="A149" s="14">
        <f>IF($D149="","",ROW()-1)</f>
        <v/>
      </c>
      <c r="B149" s="16" t="n"/>
      <c r="C149" s="16" t="n"/>
      <c r="D149" s="17" t="n"/>
      <c r="E149" s="18" t="n"/>
      <c r="F149" s="19">
        <f>IF($E149="","",IFERROR(VLOOKUP($E149,'Parâmetros'!$K$19:$L$28,2,FALSE),"Tipo não parametrizado"))</f>
        <v/>
      </c>
      <c r="G149" s="20" t="n"/>
      <c r="H149" s="20" t="n"/>
      <c r="I149" s="20" t="n"/>
      <c r="J149" s="15">
        <f>IF($D149="","",IFERROR(IF($F149="Trabalhadas",IF($H149="","",$H149),IF($F149="Previstas",$G149,IF($F149="Zero",0,IF($F149="Manual",IF($I149="","",$I149),"")))),""))</f>
        <v/>
      </c>
      <c r="K149" s="15">
        <f>IF(OR($D149="",$G149="",$J149=""),"",IFERROR($J149-$G149,""))</f>
        <v/>
      </c>
      <c r="L149" s="15">
        <f>IF(OR($B149="",$D149="",$K149=""),"",SUMIFS($K$2:$K$201,$B$2:$B$201,$B149,$D$2:$D$201,"&lt;="&amp;$D149))</f>
        <v/>
      </c>
      <c r="M149" s="19">
        <f>IF(OR($B149="",$C149=""),"",IFERROR(IF(AND($C149=VLOOKUP($B149,'Parâmetros'!$G$19:$I$118,2,FALSE),VLOOKUP($B149,'Parâmetros'!$G$19:$I$118,3,FALSE)="Sim",VLOOKUP($C149,'Parâmetros'!$A$19:$E$38,5,FALSE)="Sim"),"OK","Verificar grupo/estado"),"Colaborador ou grupo não parametrizado"))</f>
        <v/>
      </c>
      <c r="N149" s="14">
        <f>IF(OR($B149="",$D149=""),"",IF(COUNTIFS($B$2:$B$201,$B149,$D$2:$D$201,$D149)&gt;1,"Duplicado",""))</f>
        <v/>
      </c>
      <c r="O149" s="19">
        <f>IF($K149="","",IF(AND('Parâmetros'!$B$9="",'Parâmetros'!$B$10=""),"Não configurado",IF(OR(AND('Parâmetros'!$B$9&lt;&gt;"",$K149&gt;'Parâmetros'!$B$9),AND('Parâmetros'!$B$10&lt;&gt;"",$K149&lt;-'Parâmetros'!$B$10)),"Fora do limite interno","OK")))</f>
        <v/>
      </c>
      <c r="P149" s="19">
        <f>IF($L149="","",IF(AND('Parâmetros'!$B$11="",'Parâmetros'!$B$12=""),"Não configurado",IF(OR(AND('Parâmetros'!$B$11&lt;&gt;"",$L149&gt;'Parâmetros'!$B$11),AND('Parâmetros'!$B$12&lt;&gt;"",$L149&lt;-'Parâmetros'!$B$12)),"Fora do limite interno","OK")))</f>
        <v/>
      </c>
      <c r="Q149" s="14">
        <f>IF($D149="","",IF(OR($M149&lt;&gt;"OK",$N149="Duplicado",$O149="Fora do limite interno",$P149="Fora do limite interno",$J149=""),"Rever","OK"))</f>
        <v/>
      </c>
      <c r="R149" s="18" t="n"/>
      <c r="S149" s="16" t="n"/>
      <c r="T149" s="17" t="n"/>
    </row>
    <row r="150">
      <c r="A150" s="14">
        <f>IF($D150="","",ROW()-1)</f>
        <v/>
      </c>
      <c r="B150" s="16" t="n"/>
      <c r="C150" s="16" t="n"/>
      <c r="D150" s="17" t="n"/>
      <c r="E150" s="18" t="n"/>
      <c r="F150" s="19">
        <f>IF($E150="","",IFERROR(VLOOKUP($E150,'Parâmetros'!$K$19:$L$28,2,FALSE),"Tipo não parametrizado"))</f>
        <v/>
      </c>
      <c r="G150" s="20" t="n"/>
      <c r="H150" s="20" t="n"/>
      <c r="I150" s="20" t="n"/>
      <c r="J150" s="15">
        <f>IF($D150="","",IFERROR(IF($F150="Trabalhadas",IF($H150="","",$H150),IF($F150="Previstas",$G150,IF($F150="Zero",0,IF($F150="Manual",IF($I150="","",$I150),"")))),""))</f>
        <v/>
      </c>
      <c r="K150" s="15">
        <f>IF(OR($D150="",$G150="",$J150=""),"",IFERROR($J150-$G150,""))</f>
        <v/>
      </c>
      <c r="L150" s="15">
        <f>IF(OR($B150="",$D150="",$K150=""),"",SUMIFS($K$2:$K$201,$B$2:$B$201,$B150,$D$2:$D$201,"&lt;="&amp;$D150))</f>
        <v/>
      </c>
      <c r="M150" s="19">
        <f>IF(OR($B150="",$C150=""),"",IFERROR(IF(AND($C150=VLOOKUP($B150,'Parâmetros'!$G$19:$I$118,2,FALSE),VLOOKUP($B150,'Parâmetros'!$G$19:$I$118,3,FALSE)="Sim",VLOOKUP($C150,'Parâmetros'!$A$19:$E$38,5,FALSE)="Sim"),"OK","Verificar grupo/estado"),"Colaborador ou grupo não parametrizado"))</f>
        <v/>
      </c>
      <c r="N150" s="14">
        <f>IF(OR($B150="",$D150=""),"",IF(COUNTIFS($B$2:$B$201,$B150,$D$2:$D$201,$D150)&gt;1,"Duplicado",""))</f>
        <v/>
      </c>
      <c r="O150" s="19">
        <f>IF($K150="","",IF(AND('Parâmetros'!$B$9="",'Parâmetros'!$B$10=""),"Não configurado",IF(OR(AND('Parâmetros'!$B$9&lt;&gt;"",$K150&gt;'Parâmetros'!$B$9),AND('Parâmetros'!$B$10&lt;&gt;"",$K150&lt;-'Parâmetros'!$B$10)),"Fora do limite interno","OK")))</f>
        <v/>
      </c>
      <c r="P150" s="19">
        <f>IF($L150="","",IF(AND('Parâmetros'!$B$11="",'Parâmetros'!$B$12=""),"Não configurado",IF(OR(AND('Parâmetros'!$B$11&lt;&gt;"",$L150&gt;'Parâmetros'!$B$11),AND('Parâmetros'!$B$12&lt;&gt;"",$L150&lt;-'Parâmetros'!$B$12)),"Fora do limite interno","OK")))</f>
        <v/>
      </c>
      <c r="Q150" s="14">
        <f>IF($D150="","",IF(OR($M150&lt;&gt;"OK",$N150="Duplicado",$O150="Fora do limite interno",$P150="Fora do limite interno",$J150=""),"Rever","OK"))</f>
        <v/>
      </c>
      <c r="R150" s="18" t="n"/>
      <c r="S150" s="16" t="n"/>
      <c r="T150" s="17" t="n"/>
    </row>
    <row r="151">
      <c r="A151" s="14">
        <f>IF($D151="","",ROW()-1)</f>
        <v/>
      </c>
      <c r="B151" s="16" t="n"/>
      <c r="C151" s="16" t="n"/>
      <c r="D151" s="17" t="n"/>
      <c r="E151" s="18" t="n"/>
      <c r="F151" s="19">
        <f>IF($E151="","",IFERROR(VLOOKUP($E151,'Parâmetros'!$K$19:$L$28,2,FALSE),"Tipo não parametrizado"))</f>
        <v/>
      </c>
      <c r="G151" s="20" t="n"/>
      <c r="H151" s="20" t="n"/>
      <c r="I151" s="20" t="n"/>
      <c r="J151" s="15">
        <f>IF($D151="","",IFERROR(IF($F151="Trabalhadas",IF($H151="","",$H151),IF($F151="Previstas",$G151,IF($F151="Zero",0,IF($F151="Manual",IF($I151="","",$I151),"")))),""))</f>
        <v/>
      </c>
      <c r="K151" s="15">
        <f>IF(OR($D151="",$G151="",$J151=""),"",IFERROR($J151-$G151,""))</f>
        <v/>
      </c>
      <c r="L151" s="15">
        <f>IF(OR($B151="",$D151="",$K151=""),"",SUMIFS($K$2:$K$201,$B$2:$B$201,$B151,$D$2:$D$201,"&lt;="&amp;$D151))</f>
        <v/>
      </c>
      <c r="M151" s="19">
        <f>IF(OR($B151="",$C151=""),"",IFERROR(IF(AND($C151=VLOOKUP($B151,'Parâmetros'!$G$19:$I$118,2,FALSE),VLOOKUP($B151,'Parâmetros'!$G$19:$I$118,3,FALSE)="Sim",VLOOKUP($C151,'Parâmetros'!$A$19:$E$38,5,FALSE)="Sim"),"OK","Verificar grupo/estado"),"Colaborador ou grupo não parametrizado"))</f>
        <v/>
      </c>
      <c r="N151" s="14">
        <f>IF(OR($B151="",$D151=""),"",IF(COUNTIFS($B$2:$B$201,$B151,$D$2:$D$201,$D151)&gt;1,"Duplicado",""))</f>
        <v/>
      </c>
      <c r="O151" s="19">
        <f>IF($K151="","",IF(AND('Parâmetros'!$B$9="",'Parâmetros'!$B$10=""),"Não configurado",IF(OR(AND('Parâmetros'!$B$9&lt;&gt;"",$K151&gt;'Parâmetros'!$B$9),AND('Parâmetros'!$B$10&lt;&gt;"",$K151&lt;-'Parâmetros'!$B$10)),"Fora do limite interno","OK")))</f>
        <v/>
      </c>
      <c r="P151" s="19">
        <f>IF($L151="","",IF(AND('Parâmetros'!$B$11="",'Parâmetros'!$B$12=""),"Não configurado",IF(OR(AND('Parâmetros'!$B$11&lt;&gt;"",$L151&gt;'Parâmetros'!$B$11),AND('Parâmetros'!$B$12&lt;&gt;"",$L151&lt;-'Parâmetros'!$B$12)),"Fora do limite interno","OK")))</f>
        <v/>
      </c>
      <c r="Q151" s="14">
        <f>IF($D151="","",IF(OR($M151&lt;&gt;"OK",$N151="Duplicado",$O151="Fora do limite interno",$P151="Fora do limite interno",$J151=""),"Rever","OK"))</f>
        <v/>
      </c>
      <c r="R151" s="18" t="n"/>
      <c r="S151" s="16" t="n"/>
      <c r="T151" s="17" t="n"/>
    </row>
    <row r="152">
      <c r="A152" s="14">
        <f>IF($D152="","",ROW()-1)</f>
        <v/>
      </c>
      <c r="B152" s="16" t="n"/>
      <c r="C152" s="16" t="n"/>
      <c r="D152" s="17" t="n"/>
      <c r="E152" s="18" t="n"/>
      <c r="F152" s="19">
        <f>IF($E152="","",IFERROR(VLOOKUP($E152,'Parâmetros'!$K$19:$L$28,2,FALSE),"Tipo não parametrizado"))</f>
        <v/>
      </c>
      <c r="G152" s="20" t="n"/>
      <c r="H152" s="20" t="n"/>
      <c r="I152" s="20" t="n"/>
      <c r="J152" s="15">
        <f>IF($D152="","",IFERROR(IF($F152="Trabalhadas",IF($H152="","",$H152),IF($F152="Previstas",$G152,IF($F152="Zero",0,IF($F152="Manual",IF($I152="","",$I152),"")))),""))</f>
        <v/>
      </c>
      <c r="K152" s="15">
        <f>IF(OR($D152="",$G152="",$J152=""),"",IFERROR($J152-$G152,""))</f>
        <v/>
      </c>
      <c r="L152" s="15">
        <f>IF(OR($B152="",$D152="",$K152=""),"",SUMIFS($K$2:$K$201,$B$2:$B$201,$B152,$D$2:$D$201,"&lt;="&amp;$D152))</f>
        <v/>
      </c>
      <c r="M152" s="19">
        <f>IF(OR($B152="",$C152=""),"",IFERROR(IF(AND($C152=VLOOKUP($B152,'Parâmetros'!$G$19:$I$118,2,FALSE),VLOOKUP($B152,'Parâmetros'!$G$19:$I$118,3,FALSE)="Sim",VLOOKUP($C152,'Parâmetros'!$A$19:$E$38,5,FALSE)="Sim"),"OK","Verificar grupo/estado"),"Colaborador ou grupo não parametrizado"))</f>
        <v/>
      </c>
      <c r="N152" s="14">
        <f>IF(OR($B152="",$D152=""),"",IF(COUNTIFS($B$2:$B$201,$B152,$D$2:$D$201,$D152)&gt;1,"Duplicado",""))</f>
        <v/>
      </c>
      <c r="O152" s="19">
        <f>IF($K152="","",IF(AND('Parâmetros'!$B$9="",'Parâmetros'!$B$10=""),"Não configurado",IF(OR(AND('Parâmetros'!$B$9&lt;&gt;"",$K152&gt;'Parâmetros'!$B$9),AND('Parâmetros'!$B$10&lt;&gt;"",$K152&lt;-'Parâmetros'!$B$10)),"Fora do limite interno","OK")))</f>
        <v/>
      </c>
      <c r="P152" s="19">
        <f>IF($L152="","",IF(AND('Parâmetros'!$B$11="",'Parâmetros'!$B$12=""),"Não configurado",IF(OR(AND('Parâmetros'!$B$11&lt;&gt;"",$L152&gt;'Parâmetros'!$B$11),AND('Parâmetros'!$B$12&lt;&gt;"",$L152&lt;-'Parâmetros'!$B$12)),"Fora do limite interno","OK")))</f>
        <v/>
      </c>
      <c r="Q152" s="14">
        <f>IF($D152="","",IF(OR($M152&lt;&gt;"OK",$N152="Duplicado",$O152="Fora do limite interno",$P152="Fora do limite interno",$J152=""),"Rever","OK"))</f>
        <v/>
      </c>
      <c r="R152" s="18" t="n"/>
      <c r="S152" s="16" t="n"/>
      <c r="T152" s="17" t="n"/>
    </row>
    <row r="153">
      <c r="A153" s="14">
        <f>IF($D153="","",ROW()-1)</f>
        <v/>
      </c>
      <c r="B153" s="16" t="n"/>
      <c r="C153" s="16" t="n"/>
      <c r="D153" s="17" t="n"/>
      <c r="E153" s="18" t="n"/>
      <c r="F153" s="19">
        <f>IF($E153="","",IFERROR(VLOOKUP($E153,'Parâmetros'!$K$19:$L$28,2,FALSE),"Tipo não parametrizado"))</f>
        <v/>
      </c>
      <c r="G153" s="20" t="n"/>
      <c r="H153" s="20" t="n"/>
      <c r="I153" s="20" t="n"/>
      <c r="J153" s="15">
        <f>IF($D153="","",IFERROR(IF($F153="Trabalhadas",IF($H153="","",$H153),IF($F153="Previstas",$G153,IF($F153="Zero",0,IF($F153="Manual",IF($I153="","",$I153),"")))),""))</f>
        <v/>
      </c>
      <c r="K153" s="15">
        <f>IF(OR($D153="",$G153="",$J153=""),"",IFERROR($J153-$G153,""))</f>
        <v/>
      </c>
      <c r="L153" s="15">
        <f>IF(OR($B153="",$D153="",$K153=""),"",SUMIFS($K$2:$K$201,$B$2:$B$201,$B153,$D$2:$D$201,"&lt;="&amp;$D153))</f>
        <v/>
      </c>
      <c r="M153" s="19">
        <f>IF(OR($B153="",$C153=""),"",IFERROR(IF(AND($C153=VLOOKUP($B153,'Parâmetros'!$G$19:$I$118,2,FALSE),VLOOKUP($B153,'Parâmetros'!$G$19:$I$118,3,FALSE)="Sim",VLOOKUP($C153,'Parâmetros'!$A$19:$E$38,5,FALSE)="Sim"),"OK","Verificar grupo/estado"),"Colaborador ou grupo não parametrizado"))</f>
        <v/>
      </c>
      <c r="N153" s="14">
        <f>IF(OR($B153="",$D153=""),"",IF(COUNTIFS($B$2:$B$201,$B153,$D$2:$D$201,$D153)&gt;1,"Duplicado",""))</f>
        <v/>
      </c>
      <c r="O153" s="19">
        <f>IF($K153="","",IF(AND('Parâmetros'!$B$9="",'Parâmetros'!$B$10=""),"Não configurado",IF(OR(AND('Parâmetros'!$B$9&lt;&gt;"",$K153&gt;'Parâmetros'!$B$9),AND('Parâmetros'!$B$10&lt;&gt;"",$K153&lt;-'Parâmetros'!$B$10)),"Fora do limite interno","OK")))</f>
        <v/>
      </c>
      <c r="P153" s="19">
        <f>IF($L153="","",IF(AND('Parâmetros'!$B$11="",'Parâmetros'!$B$12=""),"Não configurado",IF(OR(AND('Parâmetros'!$B$11&lt;&gt;"",$L153&gt;'Parâmetros'!$B$11),AND('Parâmetros'!$B$12&lt;&gt;"",$L153&lt;-'Parâmetros'!$B$12)),"Fora do limite interno","OK")))</f>
        <v/>
      </c>
      <c r="Q153" s="14">
        <f>IF($D153="","",IF(OR($M153&lt;&gt;"OK",$N153="Duplicado",$O153="Fora do limite interno",$P153="Fora do limite interno",$J153=""),"Rever","OK"))</f>
        <v/>
      </c>
      <c r="R153" s="18" t="n"/>
      <c r="S153" s="16" t="n"/>
      <c r="T153" s="17" t="n"/>
    </row>
    <row r="154">
      <c r="A154" s="14">
        <f>IF($D154="","",ROW()-1)</f>
        <v/>
      </c>
      <c r="B154" s="16" t="n"/>
      <c r="C154" s="16" t="n"/>
      <c r="D154" s="17" t="n"/>
      <c r="E154" s="18" t="n"/>
      <c r="F154" s="19">
        <f>IF($E154="","",IFERROR(VLOOKUP($E154,'Parâmetros'!$K$19:$L$28,2,FALSE),"Tipo não parametrizado"))</f>
        <v/>
      </c>
      <c r="G154" s="20" t="n"/>
      <c r="H154" s="20" t="n"/>
      <c r="I154" s="20" t="n"/>
      <c r="J154" s="15">
        <f>IF($D154="","",IFERROR(IF($F154="Trabalhadas",IF($H154="","",$H154),IF($F154="Previstas",$G154,IF($F154="Zero",0,IF($F154="Manual",IF($I154="","",$I154),"")))),""))</f>
        <v/>
      </c>
      <c r="K154" s="15">
        <f>IF(OR($D154="",$G154="",$J154=""),"",IFERROR($J154-$G154,""))</f>
        <v/>
      </c>
      <c r="L154" s="15">
        <f>IF(OR($B154="",$D154="",$K154=""),"",SUMIFS($K$2:$K$201,$B$2:$B$201,$B154,$D$2:$D$201,"&lt;="&amp;$D154))</f>
        <v/>
      </c>
      <c r="M154" s="19">
        <f>IF(OR($B154="",$C154=""),"",IFERROR(IF(AND($C154=VLOOKUP($B154,'Parâmetros'!$G$19:$I$118,2,FALSE),VLOOKUP($B154,'Parâmetros'!$G$19:$I$118,3,FALSE)="Sim",VLOOKUP($C154,'Parâmetros'!$A$19:$E$38,5,FALSE)="Sim"),"OK","Verificar grupo/estado"),"Colaborador ou grupo não parametrizado"))</f>
        <v/>
      </c>
      <c r="N154" s="14">
        <f>IF(OR($B154="",$D154=""),"",IF(COUNTIFS($B$2:$B$201,$B154,$D$2:$D$201,$D154)&gt;1,"Duplicado",""))</f>
        <v/>
      </c>
      <c r="O154" s="19">
        <f>IF($K154="","",IF(AND('Parâmetros'!$B$9="",'Parâmetros'!$B$10=""),"Não configurado",IF(OR(AND('Parâmetros'!$B$9&lt;&gt;"",$K154&gt;'Parâmetros'!$B$9),AND('Parâmetros'!$B$10&lt;&gt;"",$K154&lt;-'Parâmetros'!$B$10)),"Fora do limite interno","OK")))</f>
        <v/>
      </c>
      <c r="P154" s="19">
        <f>IF($L154="","",IF(AND('Parâmetros'!$B$11="",'Parâmetros'!$B$12=""),"Não configurado",IF(OR(AND('Parâmetros'!$B$11&lt;&gt;"",$L154&gt;'Parâmetros'!$B$11),AND('Parâmetros'!$B$12&lt;&gt;"",$L154&lt;-'Parâmetros'!$B$12)),"Fora do limite interno","OK")))</f>
        <v/>
      </c>
      <c r="Q154" s="14">
        <f>IF($D154="","",IF(OR($M154&lt;&gt;"OK",$N154="Duplicado",$O154="Fora do limite interno",$P154="Fora do limite interno",$J154=""),"Rever","OK"))</f>
        <v/>
      </c>
      <c r="R154" s="18" t="n"/>
      <c r="S154" s="16" t="n"/>
      <c r="T154" s="17" t="n"/>
    </row>
    <row r="155">
      <c r="A155" s="14">
        <f>IF($D155="","",ROW()-1)</f>
        <v/>
      </c>
      <c r="B155" s="16" t="n"/>
      <c r="C155" s="16" t="n"/>
      <c r="D155" s="17" t="n"/>
      <c r="E155" s="18" t="n"/>
      <c r="F155" s="19">
        <f>IF($E155="","",IFERROR(VLOOKUP($E155,'Parâmetros'!$K$19:$L$28,2,FALSE),"Tipo não parametrizado"))</f>
        <v/>
      </c>
      <c r="G155" s="20" t="n"/>
      <c r="H155" s="20" t="n"/>
      <c r="I155" s="20" t="n"/>
      <c r="J155" s="15">
        <f>IF($D155="","",IFERROR(IF($F155="Trabalhadas",IF($H155="","",$H155),IF($F155="Previstas",$G155,IF($F155="Zero",0,IF($F155="Manual",IF($I155="","",$I155),"")))),""))</f>
        <v/>
      </c>
      <c r="K155" s="15">
        <f>IF(OR($D155="",$G155="",$J155=""),"",IFERROR($J155-$G155,""))</f>
        <v/>
      </c>
      <c r="L155" s="15">
        <f>IF(OR($B155="",$D155="",$K155=""),"",SUMIFS($K$2:$K$201,$B$2:$B$201,$B155,$D$2:$D$201,"&lt;="&amp;$D155))</f>
        <v/>
      </c>
      <c r="M155" s="19">
        <f>IF(OR($B155="",$C155=""),"",IFERROR(IF(AND($C155=VLOOKUP($B155,'Parâmetros'!$G$19:$I$118,2,FALSE),VLOOKUP($B155,'Parâmetros'!$G$19:$I$118,3,FALSE)="Sim",VLOOKUP($C155,'Parâmetros'!$A$19:$E$38,5,FALSE)="Sim"),"OK","Verificar grupo/estado"),"Colaborador ou grupo não parametrizado"))</f>
        <v/>
      </c>
      <c r="N155" s="14">
        <f>IF(OR($B155="",$D155=""),"",IF(COUNTIFS($B$2:$B$201,$B155,$D$2:$D$201,$D155)&gt;1,"Duplicado",""))</f>
        <v/>
      </c>
      <c r="O155" s="19">
        <f>IF($K155="","",IF(AND('Parâmetros'!$B$9="",'Parâmetros'!$B$10=""),"Não configurado",IF(OR(AND('Parâmetros'!$B$9&lt;&gt;"",$K155&gt;'Parâmetros'!$B$9),AND('Parâmetros'!$B$10&lt;&gt;"",$K155&lt;-'Parâmetros'!$B$10)),"Fora do limite interno","OK")))</f>
        <v/>
      </c>
      <c r="P155" s="19">
        <f>IF($L155="","",IF(AND('Parâmetros'!$B$11="",'Parâmetros'!$B$12=""),"Não configurado",IF(OR(AND('Parâmetros'!$B$11&lt;&gt;"",$L155&gt;'Parâmetros'!$B$11),AND('Parâmetros'!$B$12&lt;&gt;"",$L155&lt;-'Parâmetros'!$B$12)),"Fora do limite interno","OK")))</f>
        <v/>
      </c>
      <c r="Q155" s="14">
        <f>IF($D155="","",IF(OR($M155&lt;&gt;"OK",$N155="Duplicado",$O155="Fora do limite interno",$P155="Fora do limite interno",$J155=""),"Rever","OK"))</f>
        <v/>
      </c>
      <c r="R155" s="18" t="n"/>
      <c r="S155" s="16" t="n"/>
      <c r="T155" s="17" t="n"/>
    </row>
    <row r="156">
      <c r="A156" s="14">
        <f>IF($D156="","",ROW()-1)</f>
        <v/>
      </c>
      <c r="B156" s="16" t="n"/>
      <c r="C156" s="16" t="n"/>
      <c r="D156" s="17" t="n"/>
      <c r="E156" s="18" t="n"/>
      <c r="F156" s="19">
        <f>IF($E156="","",IFERROR(VLOOKUP($E156,'Parâmetros'!$K$19:$L$28,2,FALSE),"Tipo não parametrizado"))</f>
        <v/>
      </c>
      <c r="G156" s="20" t="n"/>
      <c r="H156" s="20" t="n"/>
      <c r="I156" s="20" t="n"/>
      <c r="J156" s="15">
        <f>IF($D156="","",IFERROR(IF($F156="Trabalhadas",IF($H156="","",$H156),IF($F156="Previstas",$G156,IF($F156="Zero",0,IF($F156="Manual",IF($I156="","",$I156),"")))),""))</f>
        <v/>
      </c>
      <c r="K156" s="15">
        <f>IF(OR($D156="",$G156="",$J156=""),"",IFERROR($J156-$G156,""))</f>
        <v/>
      </c>
      <c r="L156" s="15">
        <f>IF(OR($B156="",$D156="",$K156=""),"",SUMIFS($K$2:$K$201,$B$2:$B$201,$B156,$D$2:$D$201,"&lt;="&amp;$D156))</f>
        <v/>
      </c>
      <c r="M156" s="19">
        <f>IF(OR($B156="",$C156=""),"",IFERROR(IF(AND($C156=VLOOKUP($B156,'Parâmetros'!$G$19:$I$118,2,FALSE),VLOOKUP($B156,'Parâmetros'!$G$19:$I$118,3,FALSE)="Sim",VLOOKUP($C156,'Parâmetros'!$A$19:$E$38,5,FALSE)="Sim"),"OK","Verificar grupo/estado"),"Colaborador ou grupo não parametrizado"))</f>
        <v/>
      </c>
      <c r="N156" s="14">
        <f>IF(OR($B156="",$D156=""),"",IF(COUNTIFS($B$2:$B$201,$B156,$D$2:$D$201,$D156)&gt;1,"Duplicado",""))</f>
        <v/>
      </c>
      <c r="O156" s="19">
        <f>IF($K156="","",IF(AND('Parâmetros'!$B$9="",'Parâmetros'!$B$10=""),"Não configurado",IF(OR(AND('Parâmetros'!$B$9&lt;&gt;"",$K156&gt;'Parâmetros'!$B$9),AND('Parâmetros'!$B$10&lt;&gt;"",$K156&lt;-'Parâmetros'!$B$10)),"Fora do limite interno","OK")))</f>
        <v/>
      </c>
      <c r="P156" s="19">
        <f>IF($L156="","",IF(AND('Parâmetros'!$B$11="",'Parâmetros'!$B$12=""),"Não configurado",IF(OR(AND('Parâmetros'!$B$11&lt;&gt;"",$L156&gt;'Parâmetros'!$B$11),AND('Parâmetros'!$B$12&lt;&gt;"",$L156&lt;-'Parâmetros'!$B$12)),"Fora do limite interno","OK")))</f>
        <v/>
      </c>
      <c r="Q156" s="14">
        <f>IF($D156="","",IF(OR($M156&lt;&gt;"OK",$N156="Duplicado",$O156="Fora do limite interno",$P156="Fora do limite interno",$J156=""),"Rever","OK"))</f>
        <v/>
      </c>
      <c r="R156" s="18" t="n"/>
      <c r="S156" s="16" t="n"/>
      <c r="T156" s="17" t="n"/>
    </row>
    <row r="157">
      <c r="A157" s="14">
        <f>IF($D157="","",ROW()-1)</f>
        <v/>
      </c>
      <c r="B157" s="16" t="n"/>
      <c r="C157" s="16" t="n"/>
      <c r="D157" s="17" t="n"/>
      <c r="E157" s="18" t="n"/>
      <c r="F157" s="19">
        <f>IF($E157="","",IFERROR(VLOOKUP($E157,'Parâmetros'!$K$19:$L$28,2,FALSE),"Tipo não parametrizado"))</f>
        <v/>
      </c>
      <c r="G157" s="20" t="n"/>
      <c r="H157" s="20" t="n"/>
      <c r="I157" s="20" t="n"/>
      <c r="J157" s="15">
        <f>IF($D157="","",IFERROR(IF($F157="Trabalhadas",IF($H157="","",$H157),IF($F157="Previstas",$G157,IF($F157="Zero",0,IF($F157="Manual",IF($I157="","",$I157),"")))),""))</f>
        <v/>
      </c>
      <c r="K157" s="15">
        <f>IF(OR($D157="",$G157="",$J157=""),"",IFERROR($J157-$G157,""))</f>
        <v/>
      </c>
      <c r="L157" s="15">
        <f>IF(OR($B157="",$D157="",$K157=""),"",SUMIFS($K$2:$K$201,$B$2:$B$201,$B157,$D$2:$D$201,"&lt;="&amp;$D157))</f>
        <v/>
      </c>
      <c r="M157" s="19">
        <f>IF(OR($B157="",$C157=""),"",IFERROR(IF(AND($C157=VLOOKUP($B157,'Parâmetros'!$G$19:$I$118,2,FALSE),VLOOKUP($B157,'Parâmetros'!$G$19:$I$118,3,FALSE)="Sim",VLOOKUP($C157,'Parâmetros'!$A$19:$E$38,5,FALSE)="Sim"),"OK","Verificar grupo/estado"),"Colaborador ou grupo não parametrizado"))</f>
        <v/>
      </c>
      <c r="N157" s="14">
        <f>IF(OR($B157="",$D157=""),"",IF(COUNTIFS($B$2:$B$201,$B157,$D$2:$D$201,$D157)&gt;1,"Duplicado",""))</f>
        <v/>
      </c>
      <c r="O157" s="19">
        <f>IF($K157="","",IF(AND('Parâmetros'!$B$9="",'Parâmetros'!$B$10=""),"Não configurado",IF(OR(AND('Parâmetros'!$B$9&lt;&gt;"",$K157&gt;'Parâmetros'!$B$9),AND('Parâmetros'!$B$10&lt;&gt;"",$K157&lt;-'Parâmetros'!$B$10)),"Fora do limite interno","OK")))</f>
        <v/>
      </c>
      <c r="P157" s="19">
        <f>IF($L157="","",IF(AND('Parâmetros'!$B$11="",'Parâmetros'!$B$12=""),"Não configurado",IF(OR(AND('Parâmetros'!$B$11&lt;&gt;"",$L157&gt;'Parâmetros'!$B$11),AND('Parâmetros'!$B$12&lt;&gt;"",$L157&lt;-'Parâmetros'!$B$12)),"Fora do limite interno","OK")))</f>
        <v/>
      </c>
      <c r="Q157" s="14">
        <f>IF($D157="","",IF(OR($M157&lt;&gt;"OK",$N157="Duplicado",$O157="Fora do limite interno",$P157="Fora do limite interno",$J157=""),"Rever","OK"))</f>
        <v/>
      </c>
      <c r="R157" s="18" t="n"/>
      <c r="S157" s="16" t="n"/>
      <c r="T157" s="17" t="n"/>
    </row>
    <row r="158">
      <c r="A158" s="14">
        <f>IF($D158="","",ROW()-1)</f>
        <v/>
      </c>
      <c r="B158" s="16" t="n"/>
      <c r="C158" s="16" t="n"/>
      <c r="D158" s="17" t="n"/>
      <c r="E158" s="18" t="n"/>
      <c r="F158" s="19">
        <f>IF($E158="","",IFERROR(VLOOKUP($E158,'Parâmetros'!$K$19:$L$28,2,FALSE),"Tipo não parametrizado"))</f>
        <v/>
      </c>
      <c r="G158" s="20" t="n"/>
      <c r="H158" s="20" t="n"/>
      <c r="I158" s="20" t="n"/>
      <c r="J158" s="15">
        <f>IF($D158="","",IFERROR(IF($F158="Trabalhadas",IF($H158="","",$H158),IF($F158="Previstas",$G158,IF($F158="Zero",0,IF($F158="Manual",IF($I158="","",$I158),"")))),""))</f>
        <v/>
      </c>
      <c r="K158" s="15">
        <f>IF(OR($D158="",$G158="",$J158=""),"",IFERROR($J158-$G158,""))</f>
        <v/>
      </c>
      <c r="L158" s="15">
        <f>IF(OR($B158="",$D158="",$K158=""),"",SUMIFS($K$2:$K$201,$B$2:$B$201,$B158,$D$2:$D$201,"&lt;="&amp;$D158))</f>
        <v/>
      </c>
      <c r="M158" s="19">
        <f>IF(OR($B158="",$C158=""),"",IFERROR(IF(AND($C158=VLOOKUP($B158,'Parâmetros'!$G$19:$I$118,2,FALSE),VLOOKUP($B158,'Parâmetros'!$G$19:$I$118,3,FALSE)="Sim",VLOOKUP($C158,'Parâmetros'!$A$19:$E$38,5,FALSE)="Sim"),"OK","Verificar grupo/estado"),"Colaborador ou grupo não parametrizado"))</f>
        <v/>
      </c>
      <c r="N158" s="14">
        <f>IF(OR($B158="",$D158=""),"",IF(COUNTIFS($B$2:$B$201,$B158,$D$2:$D$201,$D158)&gt;1,"Duplicado",""))</f>
        <v/>
      </c>
      <c r="O158" s="19">
        <f>IF($K158="","",IF(AND('Parâmetros'!$B$9="",'Parâmetros'!$B$10=""),"Não configurado",IF(OR(AND('Parâmetros'!$B$9&lt;&gt;"",$K158&gt;'Parâmetros'!$B$9),AND('Parâmetros'!$B$10&lt;&gt;"",$K158&lt;-'Parâmetros'!$B$10)),"Fora do limite interno","OK")))</f>
        <v/>
      </c>
      <c r="P158" s="19">
        <f>IF($L158="","",IF(AND('Parâmetros'!$B$11="",'Parâmetros'!$B$12=""),"Não configurado",IF(OR(AND('Parâmetros'!$B$11&lt;&gt;"",$L158&gt;'Parâmetros'!$B$11),AND('Parâmetros'!$B$12&lt;&gt;"",$L158&lt;-'Parâmetros'!$B$12)),"Fora do limite interno","OK")))</f>
        <v/>
      </c>
      <c r="Q158" s="14">
        <f>IF($D158="","",IF(OR($M158&lt;&gt;"OK",$N158="Duplicado",$O158="Fora do limite interno",$P158="Fora do limite interno",$J158=""),"Rever","OK"))</f>
        <v/>
      </c>
      <c r="R158" s="18" t="n"/>
      <c r="S158" s="16" t="n"/>
      <c r="T158" s="17" t="n"/>
    </row>
    <row r="159">
      <c r="A159" s="14">
        <f>IF($D159="","",ROW()-1)</f>
        <v/>
      </c>
      <c r="B159" s="16" t="n"/>
      <c r="C159" s="16" t="n"/>
      <c r="D159" s="17" t="n"/>
      <c r="E159" s="18" t="n"/>
      <c r="F159" s="19">
        <f>IF($E159="","",IFERROR(VLOOKUP($E159,'Parâmetros'!$K$19:$L$28,2,FALSE),"Tipo não parametrizado"))</f>
        <v/>
      </c>
      <c r="G159" s="20" t="n"/>
      <c r="H159" s="20" t="n"/>
      <c r="I159" s="20" t="n"/>
      <c r="J159" s="15">
        <f>IF($D159="","",IFERROR(IF($F159="Trabalhadas",IF($H159="","",$H159),IF($F159="Previstas",$G159,IF($F159="Zero",0,IF($F159="Manual",IF($I159="","",$I159),"")))),""))</f>
        <v/>
      </c>
      <c r="K159" s="15">
        <f>IF(OR($D159="",$G159="",$J159=""),"",IFERROR($J159-$G159,""))</f>
        <v/>
      </c>
      <c r="L159" s="15">
        <f>IF(OR($B159="",$D159="",$K159=""),"",SUMIFS($K$2:$K$201,$B$2:$B$201,$B159,$D$2:$D$201,"&lt;="&amp;$D159))</f>
        <v/>
      </c>
      <c r="M159" s="19">
        <f>IF(OR($B159="",$C159=""),"",IFERROR(IF(AND($C159=VLOOKUP($B159,'Parâmetros'!$G$19:$I$118,2,FALSE),VLOOKUP($B159,'Parâmetros'!$G$19:$I$118,3,FALSE)="Sim",VLOOKUP($C159,'Parâmetros'!$A$19:$E$38,5,FALSE)="Sim"),"OK","Verificar grupo/estado"),"Colaborador ou grupo não parametrizado"))</f>
        <v/>
      </c>
      <c r="N159" s="14">
        <f>IF(OR($B159="",$D159=""),"",IF(COUNTIFS($B$2:$B$201,$B159,$D$2:$D$201,$D159)&gt;1,"Duplicado",""))</f>
        <v/>
      </c>
      <c r="O159" s="19">
        <f>IF($K159="","",IF(AND('Parâmetros'!$B$9="",'Parâmetros'!$B$10=""),"Não configurado",IF(OR(AND('Parâmetros'!$B$9&lt;&gt;"",$K159&gt;'Parâmetros'!$B$9),AND('Parâmetros'!$B$10&lt;&gt;"",$K159&lt;-'Parâmetros'!$B$10)),"Fora do limite interno","OK")))</f>
        <v/>
      </c>
      <c r="P159" s="19">
        <f>IF($L159="","",IF(AND('Parâmetros'!$B$11="",'Parâmetros'!$B$12=""),"Não configurado",IF(OR(AND('Parâmetros'!$B$11&lt;&gt;"",$L159&gt;'Parâmetros'!$B$11),AND('Parâmetros'!$B$12&lt;&gt;"",$L159&lt;-'Parâmetros'!$B$12)),"Fora do limite interno","OK")))</f>
        <v/>
      </c>
      <c r="Q159" s="14">
        <f>IF($D159="","",IF(OR($M159&lt;&gt;"OK",$N159="Duplicado",$O159="Fora do limite interno",$P159="Fora do limite interno",$J159=""),"Rever","OK"))</f>
        <v/>
      </c>
      <c r="R159" s="18" t="n"/>
      <c r="S159" s="16" t="n"/>
      <c r="T159" s="17" t="n"/>
    </row>
    <row r="160">
      <c r="A160" s="14">
        <f>IF($D160="","",ROW()-1)</f>
        <v/>
      </c>
      <c r="B160" s="16" t="n"/>
      <c r="C160" s="16" t="n"/>
      <c r="D160" s="17" t="n"/>
      <c r="E160" s="18" t="n"/>
      <c r="F160" s="19">
        <f>IF($E160="","",IFERROR(VLOOKUP($E160,'Parâmetros'!$K$19:$L$28,2,FALSE),"Tipo não parametrizado"))</f>
        <v/>
      </c>
      <c r="G160" s="20" t="n"/>
      <c r="H160" s="20" t="n"/>
      <c r="I160" s="20" t="n"/>
      <c r="J160" s="15">
        <f>IF($D160="","",IFERROR(IF($F160="Trabalhadas",IF($H160="","",$H160),IF($F160="Previstas",$G160,IF($F160="Zero",0,IF($F160="Manual",IF($I160="","",$I160),"")))),""))</f>
        <v/>
      </c>
      <c r="K160" s="15">
        <f>IF(OR($D160="",$G160="",$J160=""),"",IFERROR($J160-$G160,""))</f>
        <v/>
      </c>
      <c r="L160" s="15">
        <f>IF(OR($B160="",$D160="",$K160=""),"",SUMIFS($K$2:$K$201,$B$2:$B$201,$B160,$D$2:$D$201,"&lt;="&amp;$D160))</f>
        <v/>
      </c>
      <c r="M160" s="19">
        <f>IF(OR($B160="",$C160=""),"",IFERROR(IF(AND($C160=VLOOKUP($B160,'Parâmetros'!$G$19:$I$118,2,FALSE),VLOOKUP($B160,'Parâmetros'!$G$19:$I$118,3,FALSE)="Sim",VLOOKUP($C160,'Parâmetros'!$A$19:$E$38,5,FALSE)="Sim"),"OK","Verificar grupo/estado"),"Colaborador ou grupo não parametrizado"))</f>
        <v/>
      </c>
      <c r="N160" s="14">
        <f>IF(OR($B160="",$D160=""),"",IF(COUNTIFS($B$2:$B$201,$B160,$D$2:$D$201,$D160)&gt;1,"Duplicado",""))</f>
        <v/>
      </c>
      <c r="O160" s="19">
        <f>IF($K160="","",IF(AND('Parâmetros'!$B$9="",'Parâmetros'!$B$10=""),"Não configurado",IF(OR(AND('Parâmetros'!$B$9&lt;&gt;"",$K160&gt;'Parâmetros'!$B$9),AND('Parâmetros'!$B$10&lt;&gt;"",$K160&lt;-'Parâmetros'!$B$10)),"Fora do limite interno","OK")))</f>
        <v/>
      </c>
      <c r="P160" s="19">
        <f>IF($L160="","",IF(AND('Parâmetros'!$B$11="",'Parâmetros'!$B$12=""),"Não configurado",IF(OR(AND('Parâmetros'!$B$11&lt;&gt;"",$L160&gt;'Parâmetros'!$B$11),AND('Parâmetros'!$B$12&lt;&gt;"",$L160&lt;-'Parâmetros'!$B$12)),"Fora do limite interno","OK")))</f>
        <v/>
      </c>
      <c r="Q160" s="14">
        <f>IF($D160="","",IF(OR($M160&lt;&gt;"OK",$N160="Duplicado",$O160="Fora do limite interno",$P160="Fora do limite interno",$J160=""),"Rever","OK"))</f>
        <v/>
      </c>
      <c r="R160" s="18" t="n"/>
      <c r="S160" s="16" t="n"/>
      <c r="T160" s="17" t="n"/>
    </row>
    <row r="161">
      <c r="A161" s="14">
        <f>IF($D161="","",ROW()-1)</f>
        <v/>
      </c>
      <c r="B161" s="16" t="n"/>
      <c r="C161" s="16" t="n"/>
      <c r="D161" s="17" t="n"/>
      <c r="E161" s="18" t="n"/>
      <c r="F161" s="19">
        <f>IF($E161="","",IFERROR(VLOOKUP($E161,'Parâmetros'!$K$19:$L$28,2,FALSE),"Tipo não parametrizado"))</f>
        <v/>
      </c>
      <c r="G161" s="20" t="n"/>
      <c r="H161" s="20" t="n"/>
      <c r="I161" s="20" t="n"/>
      <c r="J161" s="15">
        <f>IF($D161="","",IFERROR(IF($F161="Trabalhadas",IF($H161="","",$H161),IF($F161="Previstas",$G161,IF($F161="Zero",0,IF($F161="Manual",IF($I161="","",$I161),"")))),""))</f>
        <v/>
      </c>
      <c r="K161" s="15">
        <f>IF(OR($D161="",$G161="",$J161=""),"",IFERROR($J161-$G161,""))</f>
        <v/>
      </c>
      <c r="L161" s="15">
        <f>IF(OR($B161="",$D161="",$K161=""),"",SUMIFS($K$2:$K$201,$B$2:$B$201,$B161,$D$2:$D$201,"&lt;="&amp;$D161))</f>
        <v/>
      </c>
      <c r="M161" s="19">
        <f>IF(OR($B161="",$C161=""),"",IFERROR(IF(AND($C161=VLOOKUP($B161,'Parâmetros'!$G$19:$I$118,2,FALSE),VLOOKUP($B161,'Parâmetros'!$G$19:$I$118,3,FALSE)="Sim",VLOOKUP($C161,'Parâmetros'!$A$19:$E$38,5,FALSE)="Sim"),"OK","Verificar grupo/estado"),"Colaborador ou grupo não parametrizado"))</f>
        <v/>
      </c>
      <c r="N161" s="14">
        <f>IF(OR($B161="",$D161=""),"",IF(COUNTIFS($B$2:$B$201,$B161,$D$2:$D$201,$D161)&gt;1,"Duplicado",""))</f>
        <v/>
      </c>
      <c r="O161" s="19">
        <f>IF($K161="","",IF(AND('Parâmetros'!$B$9="",'Parâmetros'!$B$10=""),"Não configurado",IF(OR(AND('Parâmetros'!$B$9&lt;&gt;"",$K161&gt;'Parâmetros'!$B$9),AND('Parâmetros'!$B$10&lt;&gt;"",$K161&lt;-'Parâmetros'!$B$10)),"Fora do limite interno","OK")))</f>
        <v/>
      </c>
      <c r="P161" s="19">
        <f>IF($L161="","",IF(AND('Parâmetros'!$B$11="",'Parâmetros'!$B$12=""),"Não configurado",IF(OR(AND('Parâmetros'!$B$11&lt;&gt;"",$L161&gt;'Parâmetros'!$B$11),AND('Parâmetros'!$B$12&lt;&gt;"",$L161&lt;-'Parâmetros'!$B$12)),"Fora do limite interno","OK")))</f>
        <v/>
      </c>
      <c r="Q161" s="14">
        <f>IF($D161="","",IF(OR($M161&lt;&gt;"OK",$N161="Duplicado",$O161="Fora do limite interno",$P161="Fora do limite interno",$J161=""),"Rever","OK"))</f>
        <v/>
      </c>
      <c r="R161" s="18" t="n"/>
      <c r="S161" s="16" t="n"/>
      <c r="T161" s="17" t="n"/>
    </row>
    <row r="162">
      <c r="A162" s="14">
        <f>IF($D162="","",ROW()-1)</f>
        <v/>
      </c>
      <c r="B162" s="16" t="n"/>
      <c r="C162" s="16" t="n"/>
      <c r="D162" s="17" t="n"/>
      <c r="E162" s="18" t="n"/>
      <c r="F162" s="19">
        <f>IF($E162="","",IFERROR(VLOOKUP($E162,'Parâmetros'!$K$19:$L$28,2,FALSE),"Tipo não parametrizado"))</f>
        <v/>
      </c>
      <c r="G162" s="20" t="n"/>
      <c r="H162" s="20" t="n"/>
      <c r="I162" s="20" t="n"/>
      <c r="J162" s="15">
        <f>IF($D162="","",IFERROR(IF($F162="Trabalhadas",IF($H162="","",$H162),IF($F162="Previstas",$G162,IF($F162="Zero",0,IF($F162="Manual",IF($I162="","",$I162),"")))),""))</f>
        <v/>
      </c>
      <c r="K162" s="15">
        <f>IF(OR($D162="",$G162="",$J162=""),"",IFERROR($J162-$G162,""))</f>
        <v/>
      </c>
      <c r="L162" s="15">
        <f>IF(OR($B162="",$D162="",$K162=""),"",SUMIFS($K$2:$K$201,$B$2:$B$201,$B162,$D$2:$D$201,"&lt;="&amp;$D162))</f>
        <v/>
      </c>
      <c r="M162" s="19">
        <f>IF(OR($B162="",$C162=""),"",IFERROR(IF(AND($C162=VLOOKUP($B162,'Parâmetros'!$G$19:$I$118,2,FALSE),VLOOKUP($B162,'Parâmetros'!$G$19:$I$118,3,FALSE)="Sim",VLOOKUP($C162,'Parâmetros'!$A$19:$E$38,5,FALSE)="Sim"),"OK","Verificar grupo/estado"),"Colaborador ou grupo não parametrizado"))</f>
        <v/>
      </c>
      <c r="N162" s="14">
        <f>IF(OR($B162="",$D162=""),"",IF(COUNTIFS($B$2:$B$201,$B162,$D$2:$D$201,$D162)&gt;1,"Duplicado",""))</f>
        <v/>
      </c>
      <c r="O162" s="19">
        <f>IF($K162="","",IF(AND('Parâmetros'!$B$9="",'Parâmetros'!$B$10=""),"Não configurado",IF(OR(AND('Parâmetros'!$B$9&lt;&gt;"",$K162&gt;'Parâmetros'!$B$9),AND('Parâmetros'!$B$10&lt;&gt;"",$K162&lt;-'Parâmetros'!$B$10)),"Fora do limite interno","OK")))</f>
        <v/>
      </c>
      <c r="P162" s="19">
        <f>IF($L162="","",IF(AND('Parâmetros'!$B$11="",'Parâmetros'!$B$12=""),"Não configurado",IF(OR(AND('Parâmetros'!$B$11&lt;&gt;"",$L162&gt;'Parâmetros'!$B$11),AND('Parâmetros'!$B$12&lt;&gt;"",$L162&lt;-'Parâmetros'!$B$12)),"Fora do limite interno","OK")))</f>
        <v/>
      </c>
      <c r="Q162" s="14">
        <f>IF($D162="","",IF(OR($M162&lt;&gt;"OK",$N162="Duplicado",$O162="Fora do limite interno",$P162="Fora do limite interno",$J162=""),"Rever","OK"))</f>
        <v/>
      </c>
      <c r="R162" s="18" t="n"/>
      <c r="S162" s="16" t="n"/>
      <c r="T162" s="17" t="n"/>
    </row>
    <row r="163">
      <c r="A163" s="14">
        <f>IF($D163="","",ROW()-1)</f>
        <v/>
      </c>
      <c r="B163" s="16" t="n"/>
      <c r="C163" s="16" t="n"/>
      <c r="D163" s="17" t="n"/>
      <c r="E163" s="18" t="n"/>
      <c r="F163" s="19">
        <f>IF($E163="","",IFERROR(VLOOKUP($E163,'Parâmetros'!$K$19:$L$28,2,FALSE),"Tipo não parametrizado"))</f>
        <v/>
      </c>
      <c r="G163" s="20" t="n"/>
      <c r="H163" s="20" t="n"/>
      <c r="I163" s="20" t="n"/>
      <c r="J163" s="15">
        <f>IF($D163="","",IFERROR(IF($F163="Trabalhadas",IF($H163="","",$H163),IF($F163="Previstas",$G163,IF($F163="Zero",0,IF($F163="Manual",IF($I163="","",$I163),"")))),""))</f>
        <v/>
      </c>
      <c r="K163" s="15">
        <f>IF(OR($D163="",$G163="",$J163=""),"",IFERROR($J163-$G163,""))</f>
        <v/>
      </c>
      <c r="L163" s="15">
        <f>IF(OR($B163="",$D163="",$K163=""),"",SUMIFS($K$2:$K$201,$B$2:$B$201,$B163,$D$2:$D$201,"&lt;="&amp;$D163))</f>
        <v/>
      </c>
      <c r="M163" s="19">
        <f>IF(OR($B163="",$C163=""),"",IFERROR(IF(AND($C163=VLOOKUP($B163,'Parâmetros'!$G$19:$I$118,2,FALSE),VLOOKUP($B163,'Parâmetros'!$G$19:$I$118,3,FALSE)="Sim",VLOOKUP($C163,'Parâmetros'!$A$19:$E$38,5,FALSE)="Sim"),"OK","Verificar grupo/estado"),"Colaborador ou grupo não parametrizado"))</f>
        <v/>
      </c>
      <c r="N163" s="14">
        <f>IF(OR($B163="",$D163=""),"",IF(COUNTIFS($B$2:$B$201,$B163,$D$2:$D$201,$D163)&gt;1,"Duplicado",""))</f>
        <v/>
      </c>
      <c r="O163" s="19">
        <f>IF($K163="","",IF(AND('Parâmetros'!$B$9="",'Parâmetros'!$B$10=""),"Não configurado",IF(OR(AND('Parâmetros'!$B$9&lt;&gt;"",$K163&gt;'Parâmetros'!$B$9),AND('Parâmetros'!$B$10&lt;&gt;"",$K163&lt;-'Parâmetros'!$B$10)),"Fora do limite interno","OK")))</f>
        <v/>
      </c>
      <c r="P163" s="19">
        <f>IF($L163="","",IF(AND('Parâmetros'!$B$11="",'Parâmetros'!$B$12=""),"Não configurado",IF(OR(AND('Parâmetros'!$B$11&lt;&gt;"",$L163&gt;'Parâmetros'!$B$11),AND('Parâmetros'!$B$12&lt;&gt;"",$L163&lt;-'Parâmetros'!$B$12)),"Fora do limite interno","OK")))</f>
        <v/>
      </c>
      <c r="Q163" s="14">
        <f>IF($D163="","",IF(OR($M163&lt;&gt;"OK",$N163="Duplicado",$O163="Fora do limite interno",$P163="Fora do limite interno",$J163=""),"Rever","OK"))</f>
        <v/>
      </c>
      <c r="R163" s="18" t="n"/>
      <c r="S163" s="16" t="n"/>
      <c r="T163" s="17" t="n"/>
    </row>
    <row r="164">
      <c r="A164" s="14">
        <f>IF($D164="","",ROW()-1)</f>
        <v/>
      </c>
      <c r="B164" s="16" t="n"/>
      <c r="C164" s="16" t="n"/>
      <c r="D164" s="17" t="n"/>
      <c r="E164" s="18" t="n"/>
      <c r="F164" s="19">
        <f>IF($E164="","",IFERROR(VLOOKUP($E164,'Parâmetros'!$K$19:$L$28,2,FALSE),"Tipo não parametrizado"))</f>
        <v/>
      </c>
      <c r="G164" s="20" t="n"/>
      <c r="H164" s="20" t="n"/>
      <c r="I164" s="20" t="n"/>
      <c r="J164" s="15">
        <f>IF($D164="","",IFERROR(IF($F164="Trabalhadas",IF($H164="","",$H164),IF($F164="Previstas",$G164,IF($F164="Zero",0,IF($F164="Manual",IF($I164="","",$I164),"")))),""))</f>
        <v/>
      </c>
      <c r="K164" s="15">
        <f>IF(OR($D164="",$G164="",$J164=""),"",IFERROR($J164-$G164,""))</f>
        <v/>
      </c>
      <c r="L164" s="15">
        <f>IF(OR($B164="",$D164="",$K164=""),"",SUMIFS($K$2:$K$201,$B$2:$B$201,$B164,$D$2:$D$201,"&lt;="&amp;$D164))</f>
        <v/>
      </c>
      <c r="M164" s="19">
        <f>IF(OR($B164="",$C164=""),"",IFERROR(IF(AND($C164=VLOOKUP($B164,'Parâmetros'!$G$19:$I$118,2,FALSE),VLOOKUP($B164,'Parâmetros'!$G$19:$I$118,3,FALSE)="Sim",VLOOKUP($C164,'Parâmetros'!$A$19:$E$38,5,FALSE)="Sim"),"OK","Verificar grupo/estado"),"Colaborador ou grupo não parametrizado"))</f>
        <v/>
      </c>
      <c r="N164" s="14">
        <f>IF(OR($B164="",$D164=""),"",IF(COUNTIFS($B$2:$B$201,$B164,$D$2:$D$201,$D164)&gt;1,"Duplicado",""))</f>
        <v/>
      </c>
      <c r="O164" s="19">
        <f>IF($K164="","",IF(AND('Parâmetros'!$B$9="",'Parâmetros'!$B$10=""),"Não configurado",IF(OR(AND('Parâmetros'!$B$9&lt;&gt;"",$K164&gt;'Parâmetros'!$B$9),AND('Parâmetros'!$B$10&lt;&gt;"",$K164&lt;-'Parâmetros'!$B$10)),"Fora do limite interno","OK")))</f>
        <v/>
      </c>
      <c r="P164" s="19">
        <f>IF($L164="","",IF(AND('Parâmetros'!$B$11="",'Parâmetros'!$B$12=""),"Não configurado",IF(OR(AND('Parâmetros'!$B$11&lt;&gt;"",$L164&gt;'Parâmetros'!$B$11),AND('Parâmetros'!$B$12&lt;&gt;"",$L164&lt;-'Parâmetros'!$B$12)),"Fora do limite interno","OK")))</f>
        <v/>
      </c>
      <c r="Q164" s="14">
        <f>IF($D164="","",IF(OR($M164&lt;&gt;"OK",$N164="Duplicado",$O164="Fora do limite interno",$P164="Fora do limite interno",$J164=""),"Rever","OK"))</f>
        <v/>
      </c>
      <c r="R164" s="18" t="n"/>
      <c r="S164" s="16" t="n"/>
      <c r="T164" s="17" t="n"/>
    </row>
    <row r="165">
      <c r="A165" s="14">
        <f>IF($D165="","",ROW()-1)</f>
        <v/>
      </c>
      <c r="B165" s="16" t="n"/>
      <c r="C165" s="16" t="n"/>
      <c r="D165" s="17" t="n"/>
      <c r="E165" s="18" t="n"/>
      <c r="F165" s="19">
        <f>IF($E165="","",IFERROR(VLOOKUP($E165,'Parâmetros'!$K$19:$L$28,2,FALSE),"Tipo não parametrizado"))</f>
        <v/>
      </c>
      <c r="G165" s="20" t="n"/>
      <c r="H165" s="20" t="n"/>
      <c r="I165" s="20" t="n"/>
      <c r="J165" s="15">
        <f>IF($D165="","",IFERROR(IF($F165="Trabalhadas",IF($H165="","",$H165),IF($F165="Previstas",$G165,IF($F165="Zero",0,IF($F165="Manual",IF($I165="","",$I165),"")))),""))</f>
        <v/>
      </c>
      <c r="K165" s="15">
        <f>IF(OR($D165="",$G165="",$J165=""),"",IFERROR($J165-$G165,""))</f>
        <v/>
      </c>
      <c r="L165" s="15">
        <f>IF(OR($B165="",$D165="",$K165=""),"",SUMIFS($K$2:$K$201,$B$2:$B$201,$B165,$D$2:$D$201,"&lt;="&amp;$D165))</f>
        <v/>
      </c>
      <c r="M165" s="19">
        <f>IF(OR($B165="",$C165=""),"",IFERROR(IF(AND($C165=VLOOKUP($B165,'Parâmetros'!$G$19:$I$118,2,FALSE),VLOOKUP($B165,'Parâmetros'!$G$19:$I$118,3,FALSE)="Sim",VLOOKUP($C165,'Parâmetros'!$A$19:$E$38,5,FALSE)="Sim"),"OK","Verificar grupo/estado"),"Colaborador ou grupo não parametrizado"))</f>
        <v/>
      </c>
      <c r="N165" s="14">
        <f>IF(OR($B165="",$D165=""),"",IF(COUNTIFS($B$2:$B$201,$B165,$D$2:$D$201,$D165)&gt;1,"Duplicado",""))</f>
        <v/>
      </c>
      <c r="O165" s="19">
        <f>IF($K165="","",IF(AND('Parâmetros'!$B$9="",'Parâmetros'!$B$10=""),"Não configurado",IF(OR(AND('Parâmetros'!$B$9&lt;&gt;"",$K165&gt;'Parâmetros'!$B$9),AND('Parâmetros'!$B$10&lt;&gt;"",$K165&lt;-'Parâmetros'!$B$10)),"Fora do limite interno","OK")))</f>
        <v/>
      </c>
      <c r="P165" s="19">
        <f>IF($L165="","",IF(AND('Parâmetros'!$B$11="",'Parâmetros'!$B$12=""),"Não configurado",IF(OR(AND('Parâmetros'!$B$11&lt;&gt;"",$L165&gt;'Parâmetros'!$B$11),AND('Parâmetros'!$B$12&lt;&gt;"",$L165&lt;-'Parâmetros'!$B$12)),"Fora do limite interno","OK")))</f>
        <v/>
      </c>
      <c r="Q165" s="14">
        <f>IF($D165="","",IF(OR($M165&lt;&gt;"OK",$N165="Duplicado",$O165="Fora do limite interno",$P165="Fora do limite interno",$J165=""),"Rever","OK"))</f>
        <v/>
      </c>
      <c r="R165" s="18" t="n"/>
      <c r="S165" s="16" t="n"/>
      <c r="T165" s="17" t="n"/>
    </row>
    <row r="166">
      <c r="A166" s="14">
        <f>IF($D166="","",ROW()-1)</f>
        <v/>
      </c>
      <c r="B166" s="16" t="n"/>
      <c r="C166" s="16" t="n"/>
      <c r="D166" s="17" t="n"/>
      <c r="E166" s="18" t="n"/>
      <c r="F166" s="19">
        <f>IF($E166="","",IFERROR(VLOOKUP($E166,'Parâmetros'!$K$19:$L$28,2,FALSE),"Tipo não parametrizado"))</f>
        <v/>
      </c>
      <c r="G166" s="20" t="n"/>
      <c r="H166" s="20" t="n"/>
      <c r="I166" s="20" t="n"/>
      <c r="J166" s="15">
        <f>IF($D166="","",IFERROR(IF($F166="Trabalhadas",IF($H166="","",$H166),IF($F166="Previstas",$G166,IF($F166="Zero",0,IF($F166="Manual",IF($I166="","",$I166),"")))),""))</f>
        <v/>
      </c>
      <c r="K166" s="15">
        <f>IF(OR($D166="",$G166="",$J166=""),"",IFERROR($J166-$G166,""))</f>
        <v/>
      </c>
      <c r="L166" s="15">
        <f>IF(OR($B166="",$D166="",$K166=""),"",SUMIFS($K$2:$K$201,$B$2:$B$201,$B166,$D$2:$D$201,"&lt;="&amp;$D166))</f>
        <v/>
      </c>
      <c r="M166" s="19">
        <f>IF(OR($B166="",$C166=""),"",IFERROR(IF(AND($C166=VLOOKUP($B166,'Parâmetros'!$G$19:$I$118,2,FALSE),VLOOKUP($B166,'Parâmetros'!$G$19:$I$118,3,FALSE)="Sim",VLOOKUP($C166,'Parâmetros'!$A$19:$E$38,5,FALSE)="Sim"),"OK","Verificar grupo/estado"),"Colaborador ou grupo não parametrizado"))</f>
        <v/>
      </c>
      <c r="N166" s="14">
        <f>IF(OR($B166="",$D166=""),"",IF(COUNTIFS($B$2:$B$201,$B166,$D$2:$D$201,$D166)&gt;1,"Duplicado",""))</f>
        <v/>
      </c>
      <c r="O166" s="19">
        <f>IF($K166="","",IF(AND('Parâmetros'!$B$9="",'Parâmetros'!$B$10=""),"Não configurado",IF(OR(AND('Parâmetros'!$B$9&lt;&gt;"",$K166&gt;'Parâmetros'!$B$9),AND('Parâmetros'!$B$10&lt;&gt;"",$K166&lt;-'Parâmetros'!$B$10)),"Fora do limite interno","OK")))</f>
        <v/>
      </c>
      <c r="P166" s="19">
        <f>IF($L166="","",IF(AND('Parâmetros'!$B$11="",'Parâmetros'!$B$12=""),"Não configurado",IF(OR(AND('Parâmetros'!$B$11&lt;&gt;"",$L166&gt;'Parâmetros'!$B$11),AND('Parâmetros'!$B$12&lt;&gt;"",$L166&lt;-'Parâmetros'!$B$12)),"Fora do limite interno","OK")))</f>
        <v/>
      </c>
      <c r="Q166" s="14">
        <f>IF($D166="","",IF(OR($M166&lt;&gt;"OK",$N166="Duplicado",$O166="Fora do limite interno",$P166="Fora do limite interno",$J166=""),"Rever","OK"))</f>
        <v/>
      </c>
      <c r="R166" s="18" t="n"/>
      <c r="S166" s="16" t="n"/>
      <c r="T166" s="17" t="n"/>
    </row>
    <row r="167">
      <c r="A167" s="14">
        <f>IF($D167="","",ROW()-1)</f>
        <v/>
      </c>
      <c r="B167" s="16" t="n"/>
      <c r="C167" s="16" t="n"/>
      <c r="D167" s="17" t="n"/>
      <c r="E167" s="18" t="n"/>
      <c r="F167" s="19">
        <f>IF($E167="","",IFERROR(VLOOKUP($E167,'Parâmetros'!$K$19:$L$28,2,FALSE),"Tipo não parametrizado"))</f>
        <v/>
      </c>
      <c r="G167" s="20" t="n"/>
      <c r="H167" s="20" t="n"/>
      <c r="I167" s="20" t="n"/>
      <c r="J167" s="15">
        <f>IF($D167="","",IFERROR(IF($F167="Trabalhadas",IF($H167="","",$H167),IF($F167="Previstas",$G167,IF($F167="Zero",0,IF($F167="Manual",IF($I167="","",$I167),"")))),""))</f>
        <v/>
      </c>
      <c r="K167" s="15">
        <f>IF(OR($D167="",$G167="",$J167=""),"",IFERROR($J167-$G167,""))</f>
        <v/>
      </c>
      <c r="L167" s="15">
        <f>IF(OR($B167="",$D167="",$K167=""),"",SUMIFS($K$2:$K$201,$B$2:$B$201,$B167,$D$2:$D$201,"&lt;="&amp;$D167))</f>
        <v/>
      </c>
      <c r="M167" s="19">
        <f>IF(OR($B167="",$C167=""),"",IFERROR(IF(AND($C167=VLOOKUP($B167,'Parâmetros'!$G$19:$I$118,2,FALSE),VLOOKUP($B167,'Parâmetros'!$G$19:$I$118,3,FALSE)="Sim",VLOOKUP($C167,'Parâmetros'!$A$19:$E$38,5,FALSE)="Sim"),"OK","Verificar grupo/estado"),"Colaborador ou grupo não parametrizado"))</f>
        <v/>
      </c>
      <c r="N167" s="14">
        <f>IF(OR($B167="",$D167=""),"",IF(COUNTIFS($B$2:$B$201,$B167,$D$2:$D$201,$D167)&gt;1,"Duplicado",""))</f>
        <v/>
      </c>
      <c r="O167" s="19">
        <f>IF($K167="","",IF(AND('Parâmetros'!$B$9="",'Parâmetros'!$B$10=""),"Não configurado",IF(OR(AND('Parâmetros'!$B$9&lt;&gt;"",$K167&gt;'Parâmetros'!$B$9),AND('Parâmetros'!$B$10&lt;&gt;"",$K167&lt;-'Parâmetros'!$B$10)),"Fora do limite interno","OK")))</f>
        <v/>
      </c>
      <c r="P167" s="19">
        <f>IF($L167="","",IF(AND('Parâmetros'!$B$11="",'Parâmetros'!$B$12=""),"Não configurado",IF(OR(AND('Parâmetros'!$B$11&lt;&gt;"",$L167&gt;'Parâmetros'!$B$11),AND('Parâmetros'!$B$12&lt;&gt;"",$L167&lt;-'Parâmetros'!$B$12)),"Fora do limite interno","OK")))</f>
        <v/>
      </c>
      <c r="Q167" s="14">
        <f>IF($D167="","",IF(OR($M167&lt;&gt;"OK",$N167="Duplicado",$O167="Fora do limite interno",$P167="Fora do limite interno",$J167=""),"Rever","OK"))</f>
        <v/>
      </c>
      <c r="R167" s="18" t="n"/>
      <c r="S167" s="16" t="n"/>
      <c r="T167" s="17" t="n"/>
    </row>
    <row r="168">
      <c r="A168" s="14">
        <f>IF($D168="","",ROW()-1)</f>
        <v/>
      </c>
      <c r="B168" s="16" t="n"/>
      <c r="C168" s="16" t="n"/>
      <c r="D168" s="17" t="n"/>
      <c r="E168" s="18" t="n"/>
      <c r="F168" s="19">
        <f>IF($E168="","",IFERROR(VLOOKUP($E168,'Parâmetros'!$K$19:$L$28,2,FALSE),"Tipo não parametrizado"))</f>
        <v/>
      </c>
      <c r="G168" s="20" t="n"/>
      <c r="H168" s="20" t="n"/>
      <c r="I168" s="20" t="n"/>
      <c r="J168" s="15">
        <f>IF($D168="","",IFERROR(IF($F168="Trabalhadas",IF($H168="","",$H168),IF($F168="Previstas",$G168,IF($F168="Zero",0,IF($F168="Manual",IF($I168="","",$I168),"")))),""))</f>
        <v/>
      </c>
      <c r="K168" s="15">
        <f>IF(OR($D168="",$G168="",$J168=""),"",IFERROR($J168-$G168,""))</f>
        <v/>
      </c>
      <c r="L168" s="15">
        <f>IF(OR($B168="",$D168="",$K168=""),"",SUMIFS($K$2:$K$201,$B$2:$B$201,$B168,$D$2:$D$201,"&lt;="&amp;$D168))</f>
        <v/>
      </c>
      <c r="M168" s="19">
        <f>IF(OR($B168="",$C168=""),"",IFERROR(IF(AND($C168=VLOOKUP($B168,'Parâmetros'!$G$19:$I$118,2,FALSE),VLOOKUP($B168,'Parâmetros'!$G$19:$I$118,3,FALSE)="Sim",VLOOKUP($C168,'Parâmetros'!$A$19:$E$38,5,FALSE)="Sim"),"OK","Verificar grupo/estado"),"Colaborador ou grupo não parametrizado"))</f>
        <v/>
      </c>
      <c r="N168" s="14">
        <f>IF(OR($B168="",$D168=""),"",IF(COUNTIFS($B$2:$B$201,$B168,$D$2:$D$201,$D168)&gt;1,"Duplicado",""))</f>
        <v/>
      </c>
      <c r="O168" s="19">
        <f>IF($K168="","",IF(AND('Parâmetros'!$B$9="",'Parâmetros'!$B$10=""),"Não configurado",IF(OR(AND('Parâmetros'!$B$9&lt;&gt;"",$K168&gt;'Parâmetros'!$B$9),AND('Parâmetros'!$B$10&lt;&gt;"",$K168&lt;-'Parâmetros'!$B$10)),"Fora do limite interno","OK")))</f>
        <v/>
      </c>
      <c r="P168" s="19">
        <f>IF($L168="","",IF(AND('Parâmetros'!$B$11="",'Parâmetros'!$B$12=""),"Não configurado",IF(OR(AND('Parâmetros'!$B$11&lt;&gt;"",$L168&gt;'Parâmetros'!$B$11),AND('Parâmetros'!$B$12&lt;&gt;"",$L168&lt;-'Parâmetros'!$B$12)),"Fora do limite interno","OK")))</f>
        <v/>
      </c>
      <c r="Q168" s="14">
        <f>IF($D168="","",IF(OR($M168&lt;&gt;"OK",$N168="Duplicado",$O168="Fora do limite interno",$P168="Fora do limite interno",$J168=""),"Rever","OK"))</f>
        <v/>
      </c>
      <c r="R168" s="18" t="n"/>
      <c r="S168" s="16" t="n"/>
      <c r="T168" s="17" t="n"/>
    </row>
    <row r="169">
      <c r="A169" s="14">
        <f>IF($D169="","",ROW()-1)</f>
        <v/>
      </c>
      <c r="B169" s="16" t="n"/>
      <c r="C169" s="16" t="n"/>
      <c r="D169" s="17" t="n"/>
      <c r="E169" s="18" t="n"/>
      <c r="F169" s="19">
        <f>IF($E169="","",IFERROR(VLOOKUP($E169,'Parâmetros'!$K$19:$L$28,2,FALSE),"Tipo não parametrizado"))</f>
        <v/>
      </c>
      <c r="G169" s="20" t="n"/>
      <c r="H169" s="20" t="n"/>
      <c r="I169" s="20" t="n"/>
      <c r="J169" s="15">
        <f>IF($D169="","",IFERROR(IF($F169="Trabalhadas",IF($H169="","",$H169),IF($F169="Previstas",$G169,IF($F169="Zero",0,IF($F169="Manual",IF($I169="","",$I169),"")))),""))</f>
        <v/>
      </c>
      <c r="K169" s="15">
        <f>IF(OR($D169="",$G169="",$J169=""),"",IFERROR($J169-$G169,""))</f>
        <v/>
      </c>
      <c r="L169" s="15">
        <f>IF(OR($B169="",$D169="",$K169=""),"",SUMIFS($K$2:$K$201,$B$2:$B$201,$B169,$D$2:$D$201,"&lt;="&amp;$D169))</f>
        <v/>
      </c>
      <c r="M169" s="19">
        <f>IF(OR($B169="",$C169=""),"",IFERROR(IF(AND($C169=VLOOKUP($B169,'Parâmetros'!$G$19:$I$118,2,FALSE),VLOOKUP($B169,'Parâmetros'!$G$19:$I$118,3,FALSE)="Sim",VLOOKUP($C169,'Parâmetros'!$A$19:$E$38,5,FALSE)="Sim"),"OK","Verificar grupo/estado"),"Colaborador ou grupo não parametrizado"))</f>
        <v/>
      </c>
      <c r="N169" s="14">
        <f>IF(OR($B169="",$D169=""),"",IF(COUNTIFS($B$2:$B$201,$B169,$D$2:$D$201,$D169)&gt;1,"Duplicado",""))</f>
        <v/>
      </c>
      <c r="O169" s="19">
        <f>IF($K169="","",IF(AND('Parâmetros'!$B$9="",'Parâmetros'!$B$10=""),"Não configurado",IF(OR(AND('Parâmetros'!$B$9&lt;&gt;"",$K169&gt;'Parâmetros'!$B$9),AND('Parâmetros'!$B$10&lt;&gt;"",$K169&lt;-'Parâmetros'!$B$10)),"Fora do limite interno","OK")))</f>
        <v/>
      </c>
      <c r="P169" s="19">
        <f>IF($L169="","",IF(AND('Parâmetros'!$B$11="",'Parâmetros'!$B$12=""),"Não configurado",IF(OR(AND('Parâmetros'!$B$11&lt;&gt;"",$L169&gt;'Parâmetros'!$B$11),AND('Parâmetros'!$B$12&lt;&gt;"",$L169&lt;-'Parâmetros'!$B$12)),"Fora do limite interno","OK")))</f>
        <v/>
      </c>
      <c r="Q169" s="14">
        <f>IF($D169="","",IF(OR($M169&lt;&gt;"OK",$N169="Duplicado",$O169="Fora do limite interno",$P169="Fora do limite interno",$J169=""),"Rever","OK"))</f>
        <v/>
      </c>
      <c r="R169" s="18" t="n"/>
      <c r="S169" s="16" t="n"/>
      <c r="T169" s="17" t="n"/>
    </row>
    <row r="170">
      <c r="A170" s="14">
        <f>IF($D170="","",ROW()-1)</f>
        <v/>
      </c>
      <c r="B170" s="16" t="n"/>
      <c r="C170" s="16" t="n"/>
      <c r="D170" s="17" t="n"/>
      <c r="E170" s="18" t="n"/>
      <c r="F170" s="19">
        <f>IF($E170="","",IFERROR(VLOOKUP($E170,'Parâmetros'!$K$19:$L$28,2,FALSE),"Tipo não parametrizado"))</f>
        <v/>
      </c>
      <c r="G170" s="20" t="n"/>
      <c r="H170" s="20" t="n"/>
      <c r="I170" s="20" t="n"/>
      <c r="J170" s="15">
        <f>IF($D170="","",IFERROR(IF($F170="Trabalhadas",IF($H170="","",$H170),IF($F170="Previstas",$G170,IF($F170="Zero",0,IF($F170="Manual",IF($I170="","",$I170),"")))),""))</f>
        <v/>
      </c>
      <c r="K170" s="15">
        <f>IF(OR($D170="",$G170="",$J170=""),"",IFERROR($J170-$G170,""))</f>
        <v/>
      </c>
      <c r="L170" s="15">
        <f>IF(OR($B170="",$D170="",$K170=""),"",SUMIFS($K$2:$K$201,$B$2:$B$201,$B170,$D$2:$D$201,"&lt;="&amp;$D170))</f>
        <v/>
      </c>
      <c r="M170" s="19">
        <f>IF(OR($B170="",$C170=""),"",IFERROR(IF(AND($C170=VLOOKUP($B170,'Parâmetros'!$G$19:$I$118,2,FALSE),VLOOKUP($B170,'Parâmetros'!$G$19:$I$118,3,FALSE)="Sim",VLOOKUP($C170,'Parâmetros'!$A$19:$E$38,5,FALSE)="Sim"),"OK","Verificar grupo/estado"),"Colaborador ou grupo não parametrizado"))</f>
        <v/>
      </c>
      <c r="N170" s="14">
        <f>IF(OR($B170="",$D170=""),"",IF(COUNTIFS($B$2:$B$201,$B170,$D$2:$D$201,$D170)&gt;1,"Duplicado",""))</f>
        <v/>
      </c>
      <c r="O170" s="19">
        <f>IF($K170="","",IF(AND('Parâmetros'!$B$9="",'Parâmetros'!$B$10=""),"Não configurado",IF(OR(AND('Parâmetros'!$B$9&lt;&gt;"",$K170&gt;'Parâmetros'!$B$9),AND('Parâmetros'!$B$10&lt;&gt;"",$K170&lt;-'Parâmetros'!$B$10)),"Fora do limite interno","OK")))</f>
        <v/>
      </c>
      <c r="P170" s="19">
        <f>IF($L170="","",IF(AND('Parâmetros'!$B$11="",'Parâmetros'!$B$12=""),"Não configurado",IF(OR(AND('Parâmetros'!$B$11&lt;&gt;"",$L170&gt;'Parâmetros'!$B$11),AND('Parâmetros'!$B$12&lt;&gt;"",$L170&lt;-'Parâmetros'!$B$12)),"Fora do limite interno","OK")))</f>
        <v/>
      </c>
      <c r="Q170" s="14">
        <f>IF($D170="","",IF(OR($M170&lt;&gt;"OK",$N170="Duplicado",$O170="Fora do limite interno",$P170="Fora do limite interno",$J170=""),"Rever","OK"))</f>
        <v/>
      </c>
      <c r="R170" s="18" t="n"/>
      <c r="S170" s="16" t="n"/>
      <c r="T170" s="17" t="n"/>
    </row>
    <row r="171">
      <c r="A171" s="14">
        <f>IF($D171="","",ROW()-1)</f>
        <v/>
      </c>
      <c r="B171" s="16" t="n"/>
      <c r="C171" s="16" t="n"/>
      <c r="D171" s="17" t="n"/>
      <c r="E171" s="18" t="n"/>
      <c r="F171" s="19">
        <f>IF($E171="","",IFERROR(VLOOKUP($E171,'Parâmetros'!$K$19:$L$28,2,FALSE),"Tipo não parametrizado"))</f>
        <v/>
      </c>
      <c r="G171" s="20" t="n"/>
      <c r="H171" s="20" t="n"/>
      <c r="I171" s="20" t="n"/>
      <c r="J171" s="15">
        <f>IF($D171="","",IFERROR(IF($F171="Trabalhadas",IF($H171="","",$H171),IF($F171="Previstas",$G171,IF($F171="Zero",0,IF($F171="Manual",IF($I171="","",$I171),"")))),""))</f>
        <v/>
      </c>
      <c r="K171" s="15">
        <f>IF(OR($D171="",$G171="",$J171=""),"",IFERROR($J171-$G171,""))</f>
        <v/>
      </c>
      <c r="L171" s="15">
        <f>IF(OR($B171="",$D171="",$K171=""),"",SUMIFS($K$2:$K$201,$B$2:$B$201,$B171,$D$2:$D$201,"&lt;="&amp;$D171))</f>
        <v/>
      </c>
      <c r="M171" s="19">
        <f>IF(OR($B171="",$C171=""),"",IFERROR(IF(AND($C171=VLOOKUP($B171,'Parâmetros'!$G$19:$I$118,2,FALSE),VLOOKUP($B171,'Parâmetros'!$G$19:$I$118,3,FALSE)="Sim",VLOOKUP($C171,'Parâmetros'!$A$19:$E$38,5,FALSE)="Sim"),"OK","Verificar grupo/estado"),"Colaborador ou grupo não parametrizado"))</f>
        <v/>
      </c>
      <c r="N171" s="14">
        <f>IF(OR($B171="",$D171=""),"",IF(COUNTIFS($B$2:$B$201,$B171,$D$2:$D$201,$D171)&gt;1,"Duplicado",""))</f>
        <v/>
      </c>
      <c r="O171" s="19">
        <f>IF($K171="","",IF(AND('Parâmetros'!$B$9="",'Parâmetros'!$B$10=""),"Não configurado",IF(OR(AND('Parâmetros'!$B$9&lt;&gt;"",$K171&gt;'Parâmetros'!$B$9),AND('Parâmetros'!$B$10&lt;&gt;"",$K171&lt;-'Parâmetros'!$B$10)),"Fora do limite interno","OK")))</f>
        <v/>
      </c>
      <c r="P171" s="19">
        <f>IF($L171="","",IF(AND('Parâmetros'!$B$11="",'Parâmetros'!$B$12=""),"Não configurado",IF(OR(AND('Parâmetros'!$B$11&lt;&gt;"",$L171&gt;'Parâmetros'!$B$11),AND('Parâmetros'!$B$12&lt;&gt;"",$L171&lt;-'Parâmetros'!$B$12)),"Fora do limite interno","OK")))</f>
        <v/>
      </c>
      <c r="Q171" s="14">
        <f>IF($D171="","",IF(OR($M171&lt;&gt;"OK",$N171="Duplicado",$O171="Fora do limite interno",$P171="Fora do limite interno",$J171=""),"Rever","OK"))</f>
        <v/>
      </c>
      <c r="R171" s="18" t="n"/>
      <c r="S171" s="16" t="n"/>
      <c r="T171" s="17" t="n"/>
    </row>
    <row r="172">
      <c r="A172" s="14">
        <f>IF($D172="","",ROW()-1)</f>
        <v/>
      </c>
      <c r="B172" s="16" t="n"/>
      <c r="C172" s="16" t="n"/>
      <c r="D172" s="17" t="n"/>
      <c r="E172" s="18" t="n"/>
      <c r="F172" s="19">
        <f>IF($E172="","",IFERROR(VLOOKUP($E172,'Parâmetros'!$K$19:$L$28,2,FALSE),"Tipo não parametrizado"))</f>
        <v/>
      </c>
      <c r="G172" s="20" t="n"/>
      <c r="H172" s="20" t="n"/>
      <c r="I172" s="20" t="n"/>
      <c r="J172" s="15">
        <f>IF($D172="","",IFERROR(IF($F172="Trabalhadas",IF($H172="","",$H172),IF($F172="Previstas",$G172,IF($F172="Zero",0,IF($F172="Manual",IF($I172="","",$I172),"")))),""))</f>
        <v/>
      </c>
      <c r="K172" s="15">
        <f>IF(OR($D172="",$G172="",$J172=""),"",IFERROR($J172-$G172,""))</f>
        <v/>
      </c>
      <c r="L172" s="15">
        <f>IF(OR($B172="",$D172="",$K172=""),"",SUMIFS($K$2:$K$201,$B$2:$B$201,$B172,$D$2:$D$201,"&lt;="&amp;$D172))</f>
        <v/>
      </c>
      <c r="M172" s="19">
        <f>IF(OR($B172="",$C172=""),"",IFERROR(IF(AND($C172=VLOOKUP($B172,'Parâmetros'!$G$19:$I$118,2,FALSE),VLOOKUP($B172,'Parâmetros'!$G$19:$I$118,3,FALSE)="Sim",VLOOKUP($C172,'Parâmetros'!$A$19:$E$38,5,FALSE)="Sim"),"OK","Verificar grupo/estado"),"Colaborador ou grupo não parametrizado"))</f>
        <v/>
      </c>
      <c r="N172" s="14">
        <f>IF(OR($B172="",$D172=""),"",IF(COUNTIFS($B$2:$B$201,$B172,$D$2:$D$201,$D172)&gt;1,"Duplicado",""))</f>
        <v/>
      </c>
      <c r="O172" s="19">
        <f>IF($K172="","",IF(AND('Parâmetros'!$B$9="",'Parâmetros'!$B$10=""),"Não configurado",IF(OR(AND('Parâmetros'!$B$9&lt;&gt;"",$K172&gt;'Parâmetros'!$B$9),AND('Parâmetros'!$B$10&lt;&gt;"",$K172&lt;-'Parâmetros'!$B$10)),"Fora do limite interno","OK")))</f>
        <v/>
      </c>
      <c r="P172" s="19">
        <f>IF($L172="","",IF(AND('Parâmetros'!$B$11="",'Parâmetros'!$B$12=""),"Não configurado",IF(OR(AND('Parâmetros'!$B$11&lt;&gt;"",$L172&gt;'Parâmetros'!$B$11),AND('Parâmetros'!$B$12&lt;&gt;"",$L172&lt;-'Parâmetros'!$B$12)),"Fora do limite interno","OK")))</f>
        <v/>
      </c>
      <c r="Q172" s="14">
        <f>IF($D172="","",IF(OR($M172&lt;&gt;"OK",$N172="Duplicado",$O172="Fora do limite interno",$P172="Fora do limite interno",$J172=""),"Rever","OK"))</f>
        <v/>
      </c>
      <c r="R172" s="18" t="n"/>
      <c r="S172" s="16" t="n"/>
      <c r="T172" s="17" t="n"/>
    </row>
    <row r="173">
      <c r="A173" s="14">
        <f>IF($D173="","",ROW()-1)</f>
        <v/>
      </c>
      <c r="B173" s="16" t="n"/>
      <c r="C173" s="16" t="n"/>
      <c r="D173" s="17" t="n"/>
      <c r="E173" s="18" t="n"/>
      <c r="F173" s="19">
        <f>IF($E173="","",IFERROR(VLOOKUP($E173,'Parâmetros'!$K$19:$L$28,2,FALSE),"Tipo não parametrizado"))</f>
        <v/>
      </c>
      <c r="G173" s="20" t="n"/>
      <c r="H173" s="20" t="n"/>
      <c r="I173" s="20" t="n"/>
      <c r="J173" s="15">
        <f>IF($D173="","",IFERROR(IF($F173="Trabalhadas",IF($H173="","",$H173),IF($F173="Previstas",$G173,IF($F173="Zero",0,IF($F173="Manual",IF($I173="","",$I173),"")))),""))</f>
        <v/>
      </c>
      <c r="K173" s="15">
        <f>IF(OR($D173="",$G173="",$J173=""),"",IFERROR($J173-$G173,""))</f>
        <v/>
      </c>
      <c r="L173" s="15">
        <f>IF(OR($B173="",$D173="",$K173=""),"",SUMIFS($K$2:$K$201,$B$2:$B$201,$B173,$D$2:$D$201,"&lt;="&amp;$D173))</f>
        <v/>
      </c>
      <c r="M173" s="19">
        <f>IF(OR($B173="",$C173=""),"",IFERROR(IF(AND($C173=VLOOKUP($B173,'Parâmetros'!$G$19:$I$118,2,FALSE),VLOOKUP($B173,'Parâmetros'!$G$19:$I$118,3,FALSE)="Sim",VLOOKUP($C173,'Parâmetros'!$A$19:$E$38,5,FALSE)="Sim"),"OK","Verificar grupo/estado"),"Colaborador ou grupo não parametrizado"))</f>
        <v/>
      </c>
      <c r="N173" s="14">
        <f>IF(OR($B173="",$D173=""),"",IF(COUNTIFS($B$2:$B$201,$B173,$D$2:$D$201,$D173)&gt;1,"Duplicado",""))</f>
        <v/>
      </c>
      <c r="O173" s="19">
        <f>IF($K173="","",IF(AND('Parâmetros'!$B$9="",'Parâmetros'!$B$10=""),"Não configurado",IF(OR(AND('Parâmetros'!$B$9&lt;&gt;"",$K173&gt;'Parâmetros'!$B$9),AND('Parâmetros'!$B$10&lt;&gt;"",$K173&lt;-'Parâmetros'!$B$10)),"Fora do limite interno","OK")))</f>
        <v/>
      </c>
      <c r="P173" s="19">
        <f>IF($L173="","",IF(AND('Parâmetros'!$B$11="",'Parâmetros'!$B$12=""),"Não configurado",IF(OR(AND('Parâmetros'!$B$11&lt;&gt;"",$L173&gt;'Parâmetros'!$B$11),AND('Parâmetros'!$B$12&lt;&gt;"",$L173&lt;-'Parâmetros'!$B$12)),"Fora do limite interno","OK")))</f>
        <v/>
      </c>
      <c r="Q173" s="14">
        <f>IF($D173="","",IF(OR($M173&lt;&gt;"OK",$N173="Duplicado",$O173="Fora do limite interno",$P173="Fora do limite interno",$J173=""),"Rever","OK"))</f>
        <v/>
      </c>
      <c r="R173" s="18" t="n"/>
      <c r="S173" s="16" t="n"/>
      <c r="T173" s="17" t="n"/>
    </row>
    <row r="174">
      <c r="A174" s="14">
        <f>IF($D174="","",ROW()-1)</f>
        <v/>
      </c>
      <c r="B174" s="16" t="n"/>
      <c r="C174" s="16" t="n"/>
      <c r="D174" s="17" t="n"/>
      <c r="E174" s="18" t="n"/>
      <c r="F174" s="19">
        <f>IF($E174="","",IFERROR(VLOOKUP($E174,'Parâmetros'!$K$19:$L$28,2,FALSE),"Tipo não parametrizado"))</f>
        <v/>
      </c>
      <c r="G174" s="20" t="n"/>
      <c r="H174" s="20" t="n"/>
      <c r="I174" s="20" t="n"/>
      <c r="J174" s="15">
        <f>IF($D174="","",IFERROR(IF($F174="Trabalhadas",IF($H174="","",$H174),IF($F174="Previstas",$G174,IF($F174="Zero",0,IF($F174="Manual",IF($I174="","",$I174),"")))),""))</f>
        <v/>
      </c>
      <c r="K174" s="15">
        <f>IF(OR($D174="",$G174="",$J174=""),"",IFERROR($J174-$G174,""))</f>
        <v/>
      </c>
      <c r="L174" s="15">
        <f>IF(OR($B174="",$D174="",$K174=""),"",SUMIFS($K$2:$K$201,$B$2:$B$201,$B174,$D$2:$D$201,"&lt;="&amp;$D174))</f>
        <v/>
      </c>
      <c r="M174" s="19">
        <f>IF(OR($B174="",$C174=""),"",IFERROR(IF(AND($C174=VLOOKUP($B174,'Parâmetros'!$G$19:$I$118,2,FALSE),VLOOKUP($B174,'Parâmetros'!$G$19:$I$118,3,FALSE)="Sim",VLOOKUP($C174,'Parâmetros'!$A$19:$E$38,5,FALSE)="Sim"),"OK","Verificar grupo/estado"),"Colaborador ou grupo não parametrizado"))</f>
        <v/>
      </c>
      <c r="N174" s="14">
        <f>IF(OR($B174="",$D174=""),"",IF(COUNTIFS($B$2:$B$201,$B174,$D$2:$D$201,$D174)&gt;1,"Duplicado",""))</f>
        <v/>
      </c>
      <c r="O174" s="19">
        <f>IF($K174="","",IF(AND('Parâmetros'!$B$9="",'Parâmetros'!$B$10=""),"Não configurado",IF(OR(AND('Parâmetros'!$B$9&lt;&gt;"",$K174&gt;'Parâmetros'!$B$9),AND('Parâmetros'!$B$10&lt;&gt;"",$K174&lt;-'Parâmetros'!$B$10)),"Fora do limite interno","OK")))</f>
        <v/>
      </c>
      <c r="P174" s="19">
        <f>IF($L174="","",IF(AND('Parâmetros'!$B$11="",'Parâmetros'!$B$12=""),"Não configurado",IF(OR(AND('Parâmetros'!$B$11&lt;&gt;"",$L174&gt;'Parâmetros'!$B$11),AND('Parâmetros'!$B$12&lt;&gt;"",$L174&lt;-'Parâmetros'!$B$12)),"Fora do limite interno","OK")))</f>
        <v/>
      </c>
      <c r="Q174" s="14">
        <f>IF($D174="","",IF(OR($M174&lt;&gt;"OK",$N174="Duplicado",$O174="Fora do limite interno",$P174="Fora do limite interno",$J174=""),"Rever","OK"))</f>
        <v/>
      </c>
      <c r="R174" s="18" t="n"/>
      <c r="S174" s="16" t="n"/>
      <c r="T174" s="17" t="n"/>
    </row>
    <row r="175">
      <c r="A175" s="14">
        <f>IF($D175="","",ROW()-1)</f>
        <v/>
      </c>
      <c r="B175" s="16" t="n"/>
      <c r="C175" s="16" t="n"/>
      <c r="D175" s="17" t="n"/>
      <c r="E175" s="18" t="n"/>
      <c r="F175" s="19">
        <f>IF($E175="","",IFERROR(VLOOKUP($E175,'Parâmetros'!$K$19:$L$28,2,FALSE),"Tipo não parametrizado"))</f>
        <v/>
      </c>
      <c r="G175" s="20" t="n"/>
      <c r="H175" s="20" t="n"/>
      <c r="I175" s="20" t="n"/>
      <c r="J175" s="15">
        <f>IF($D175="","",IFERROR(IF($F175="Trabalhadas",IF($H175="","",$H175),IF($F175="Previstas",$G175,IF($F175="Zero",0,IF($F175="Manual",IF($I175="","",$I175),"")))),""))</f>
        <v/>
      </c>
      <c r="K175" s="15">
        <f>IF(OR($D175="",$G175="",$J175=""),"",IFERROR($J175-$G175,""))</f>
        <v/>
      </c>
      <c r="L175" s="15">
        <f>IF(OR($B175="",$D175="",$K175=""),"",SUMIFS($K$2:$K$201,$B$2:$B$201,$B175,$D$2:$D$201,"&lt;="&amp;$D175))</f>
        <v/>
      </c>
      <c r="M175" s="19">
        <f>IF(OR($B175="",$C175=""),"",IFERROR(IF(AND($C175=VLOOKUP($B175,'Parâmetros'!$G$19:$I$118,2,FALSE),VLOOKUP($B175,'Parâmetros'!$G$19:$I$118,3,FALSE)="Sim",VLOOKUP($C175,'Parâmetros'!$A$19:$E$38,5,FALSE)="Sim"),"OK","Verificar grupo/estado"),"Colaborador ou grupo não parametrizado"))</f>
        <v/>
      </c>
      <c r="N175" s="14">
        <f>IF(OR($B175="",$D175=""),"",IF(COUNTIFS($B$2:$B$201,$B175,$D$2:$D$201,$D175)&gt;1,"Duplicado",""))</f>
        <v/>
      </c>
      <c r="O175" s="19">
        <f>IF($K175="","",IF(AND('Parâmetros'!$B$9="",'Parâmetros'!$B$10=""),"Não configurado",IF(OR(AND('Parâmetros'!$B$9&lt;&gt;"",$K175&gt;'Parâmetros'!$B$9),AND('Parâmetros'!$B$10&lt;&gt;"",$K175&lt;-'Parâmetros'!$B$10)),"Fora do limite interno","OK")))</f>
        <v/>
      </c>
      <c r="P175" s="19">
        <f>IF($L175="","",IF(AND('Parâmetros'!$B$11="",'Parâmetros'!$B$12=""),"Não configurado",IF(OR(AND('Parâmetros'!$B$11&lt;&gt;"",$L175&gt;'Parâmetros'!$B$11),AND('Parâmetros'!$B$12&lt;&gt;"",$L175&lt;-'Parâmetros'!$B$12)),"Fora do limite interno","OK")))</f>
        <v/>
      </c>
      <c r="Q175" s="14">
        <f>IF($D175="","",IF(OR($M175&lt;&gt;"OK",$N175="Duplicado",$O175="Fora do limite interno",$P175="Fora do limite interno",$J175=""),"Rever","OK"))</f>
        <v/>
      </c>
      <c r="R175" s="18" t="n"/>
      <c r="S175" s="16" t="n"/>
      <c r="T175" s="17" t="n"/>
    </row>
    <row r="176">
      <c r="A176" s="14">
        <f>IF($D176="","",ROW()-1)</f>
        <v/>
      </c>
      <c r="B176" s="16" t="n"/>
      <c r="C176" s="16" t="n"/>
      <c r="D176" s="17" t="n"/>
      <c r="E176" s="18" t="n"/>
      <c r="F176" s="19">
        <f>IF($E176="","",IFERROR(VLOOKUP($E176,'Parâmetros'!$K$19:$L$28,2,FALSE),"Tipo não parametrizado"))</f>
        <v/>
      </c>
      <c r="G176" s="20" t="n"/>
      <c r="H176" s="20" t="n"/>
      <c r="I176" s="20" t="n"/>
      <c r="J176" s="15">
        <f>IF($D176="","",IFERROR(IF($F176="Trabalhadas",IF($H176="","",$H176),IF($F176="Previstas",$G176,IF($F176="Zero",0,IF($F176="Manual",IF($I176="","",$I176),"")))),""))</f>
        <v/>
      </c>
      <c r="K176" s="15">
        <f>IF(OR($D176="",$G176="",$J176=""),"",IFERROR($J176-$G176,""))</f>
        <v/>
      </c>
      <c r="L176" s="15">
        <f>IF(OR($B176="",$D176="",$K176=""),"",SUMIFS($K$2:$K$201,$B$2:$B$201,$B176,$D$2:$D$201,"&lt;="&amp;$D176))</f>
        <v/>
      </c>
      <c r="M176" s="19">
        <f>IF(OR($B176="",$C176=""),"",IFERROR(IF(AND($C176=VLOOKUP($B176,'Parâmetros'!$G$19:$I$118,2,FALSE),VLOOKUP($B176,'Parâmetros'!$G$19:$I$118,3,FALSE)="Sim",VLOOKUP($C176,'Parâmetros'!$A$19:$E$38,5,FALSE)="Sim"),"OK","Verificar grupo/estado"),"Colaborador ou grupo não parametrizado"))</f>
        <v/>
      </c>
      <c r="N176" s="14">
        <f>IF(OR($B176="",$D176=""),"",IF(COUNTIFS($B$2:$B$201,$B176,$D$2:$D$201,$D176)&gt;1,"Duplicado",""))</f>
        <v/>
      </c>
      <c r="O176" s="19">
        <f>IF($K176="","",IF(AND('Parâmetros'!$B$9="",'Parâmetros'!$B$10=""),"Não configurado",IF(OR(AND('Parâmetros'!$B$9&lt;&gt;"",$K176&gt;'Parâmetros'!$B$9),AND('Parâmetros'!$B$10&lt;&gt;"",$K176&lt;-'Parâmetros'!$B$10)),"Fora do limite interno","OK")))</f>
        <v/>
      </c>
      <c r="P176" s="19">
        <f>IF($L176="","",IF(AND('Parâmetros'!$B$11="",'Parâmetros'!$B$12=""),"Não configurado",IF(OR(AND('Parâmetros'!$B$11&lt;&gt;"",$L176&gt;'Parâmetros'!$B$11),AND('Parâmetros'!$B$12&lt;&gt;"",$L176&lt;-'Parâmetros'!$B$12)),"Fora do limite interno","OK")))</f>
        <v/>
      </c>
      <c r="Q176" s="14">
        <f>IF($D176="","",IF(OR($M176&lt;&gt;"OK",$N176="Duplicado",$O176="Fora do limite interno",$P176="Fora do limite interno",$J176=""),"Rever","OK"))</f>
        <v/>
      </c>
      <c r="R176" s="18" t="n"/>
      <c r="S176" s="16" t="n"/>
      <c r="T176" s="17" t="n"/>
    </row>
    <row r="177">
      <c r="A177" s="14">
        <f>IF($D177="","",ROW()-1)</f>
        <v/>
      </c>
      <c r="B177" s="16" t="n"/>
      <c r="C177" s="16" t="n"/>
      <c r="D177" s="17" t="n"/>
      <c r="E177" s="18" t="n"/>
      <c r="F177" s="19">
        <f>IF($E177="","",IFERROR(VLOOKUP($E177,'Parâmetros'!$K$19:$L$28,2,FALSE),"Tipo não parametrizado"))</f>
        <v/>
      </c>
      <c r="G177" s="20" t="n"/>
      <c r="H177" s="20" t="n"/>
      <c r="I177" s="20" t="n"/>
      <c r="J177" s="15">
        <f>IF($D177="","",IFERROR(IF($F177="Trabalhadas",IF($H177="","",$H177),IF($F177="Previstas",$G177,IF($F177="Zero",0,IF($F177="Manual",IF($I177="","",$I177),"")))),""))</f>
        <v/>
      </c>
      <c r="K177" s="15">
        <f>IF(OR($D177="",$G177="",$J177=""),"",IFERROR($J177-$G177,""))</f>
        <v/>
      </c>
      <c r="L177" s="15">
        <f>IF(OR($B177="",$D177="",$K177=""),"",SUMIFS($K$2:$K$201,$B$2:$B$201,$B177,$D$2:$D$201,"&lt;="&amp;$D177))</f>
        <v/>
      </c>
      <c r="M177" s="19">
        <f>IF(OR($B177="",$C177=""),"",IFERROR(IF(AND($C177=VLOOKUP($B177,'Parâmetros'!$G$19:$I$118,2,FALSE),VLOOKUP($B177,'Parâmetros'!$G$19:$I$118,3,FALSE)="Sim",VLOOKUP($C177,'Parâmetros'!$A$19:$E$38,5,FALSE)="Sim"),"OK","Verificar grupo/estado"),"Colaborador ou grupo não parametrizado"))</f>
        <v/>
      </c>
      <c r="N177" s="14">
        <f>IF(OR($B177="",$D177=""),"",IF(COUNTIFS($B$2:$B$201,$B177,$D$2:$D$201,$D177)&gt;1,"Duplicado",""))</f>
        <v/>
      </c>
      <c r="O177" s="19">
        <f>IF($K177="","",IF(AND('Parâmetros'!$B$9="",'Parâmetros'!$B$10=""),"Não configurado",IF(OR(AND('Parâmetros'!$B$9&lt;&gt;"",$K177&gt;'Parâmetros'!$B$9),AND('Parâmetros'!$B$10&lt;&gt;"",$K177&lt;-'Parâmetros'!$B$10)),"Fora do limite interno","OK")))</f>
        <v/>
      </c>
      <c r="P177" s="19">
        <f>IF($L177="","",IF(AND('Parâmetros'!$B$11="",'Parâmetros'!$B$12=""),"Não configurado",IF(OR(AND('Parâmetros'!$B$11&lt;&gt;"",$L177&gt;'Parâmetros'!$B$11),AND('Parâmetros'!$B$12&lt;&gt;"",$L177&lt;-'Parâmetros'!$B$12)),"Fora do limite interno","OK")))</f>
        <v/>
      </c>
      <c r="Q177" s="14">
        <f>IF($D177="","",IF(OR($M177&lt;&gt;"OK",$N177="Duplicado",$O177="Fora do limite interno",$P177="Fora do limite interno",$J177=""),"Rever","OK"))</f>
        <v/>
      </c>
      <c r="R177" s="18" t="n"/>
      <c r="S177" s="16" t="n"/>
      <c r="T177" s="17" t="n"/>
    </row>
    <row r="178">
      <c r="A178" s="14">
        <f>IF($D178="","",ROW()-1)</f>
        <v/>
      </c>
      <c r="B178" s="16" t="n"/>
      <c r="C178" s="16" t="n"/>
      <c r="D178" s="17" t="n"/>
      <c r="E178" s="18" t="n"/>
      <c r="F178" s="19">
        <f>IF($E178="","",IFERROR(VLOOKUP($E178,'Parâmetros'!$K$19:$L$28,2,FALSE),"Tipo não parametrizado"))</f>
        <v/>
      </c>
      <c r="G178" s="20" t="n"/>
      <c r="H178" s="20" t="n"/>
      <c r="I178" s="20" t="n"/>
      <c r="J178" s="15">
        <f>IF($D178="","",IFERROR(IF($F178="Trabalhadas",IF($H178="","",$H178),IF($F178="Previstas",$G178,IF($F178="Zero",0,IF($F178="Manual",IF($I178="","",$I178),"")))),""))</f>
        <v/>
      </c>
      <c r="K178" s="15">
        <f>IF(OR($D178="",$G178="",$J178=""),"",IFERROR($J178-$G178,""))</f>
        <v/>
      </c>
      <c r="L178" s="15">
        <f>IF(OR($B178="",$D178="",$K178=""),"",SUMIFS($K$2:$K$201,$B$2:$B$201,$B178,$D$2:$D$201,"&lt;="&amp;$D178))</f>
        <v/>
      </c>
      <c r="M178" s="19">
        <f>IF(OR($B178="",$C178=""),"",IFERROR(IF(AND($C178=VLOOKUP($B178,'Parâmetros'!$G$19:$I$118,2,FALSE),VLOOKUP($B178,'Parâmetros'!$G$19:$I$118,3,FALSE)="Sim",VLOOKUP($C178,'Parâmetros'!$A$19:$E$38,5,FALSE)="Sim"),"OK","Verificar grupo/estado"),"Colaborador ou grupo não parametrizado"))</f>
        <v/>
      </c>
      <c r="N178" s="14">
        <f>IF(OR($B178="",$D178=""),"",IF(COUNTIFS($B$2:$B$201,$B178,$D$2:$D$201,$D178)&gt;1,"Duplicado",""))</f>
        <v/>
      </c>
      <c r="O178" s="19">
        <f>IF($K178="","",IF(AND('Parâmetros'!$B$9="",'Parâmetros'!$B$10=""),"Não configurado",IF(OR(AND('Parâmetros'!$B$9&lt;&gt;"",$K178&gt;'Parâmetros'!$B$9),AND('Parâmetros'!$B$10&lt;&gt;"",$K178&lt;-'Parâmetros'!$B$10)),"Fora do limite interno","OK")))</f>
        <v/>
      </c>
      <c r="P178" s="19">
        <f>IF($L178="","",IF(AND('Parâmetros'!$B$11="",'Parâmetros'!$B$12=""),"Não configurado",IF(OR(AND('Parâmetros'!$B$11&lt;&gt;"",$L178&gt;'Parâmetros'!$B$11),AND('Parâmetros'!$B$12&lt;&gt;"",$L178&lt;-'Parâmetros'!$B$12)),"Fora do limite interno","OK")))</f>
        <v/>
      </c>
      <c r="Q178" s="14">
        <f>IF($D178="","",IF(OR($M178&lt;&gt;"OK",$N178="Duplicado",$O178="Fora do limite interno",$P178="Fora do limite interno",$J178=""),"Rever","OK"))</f>
        <v/>
      </c>
      <c r="R178" s="18" t="n"/>
      <c r="S178" s="16" t="n"/>
      <c r="T178" s="17" t="n"/>
    </row>
    <row r="179">
      <c r="A179" s="14">
        <f>IF($D179="","",ROW()-1)</f>
        <v/>
      </c>
      <c r="B179" s="16" t="n"/>
      <c r="C179" s="16" t="n"/>
      <c r="D179" s="17" t="n"/>
      <c r="E179" s="18" t="n"/>
      <c r="F179" s="19">
        <f>IF($E179="","",IFERROR(VLOOKUP($E179,'Parâmetros'!$K$19:$L$28,2,FALSE),"Tipo não parametrizado"))</f>
        <v/>
      </c>
      <c r="G179" s="20" t="n"/>
      <c r="H179" s="20" t="n"/>
      <c r="I179" s="20" t="n"/>
      <c r="J179" s="15">
        <f>IF($D179="","",IFERROR(IF($F179="Trabalhadas",IF($H179="","",$H179),IF($F179="Previstas",$G179,IF($F179="Zero",0,IF($F179="Manual",IF($I179="","",$I179),"")))),""))</f>
        <v/>
      </c>
      <c r="K179" s="15">
        <f>IF(OR($D179="",$G179="",$J179=""),"",IFERROR($J179-$G179,""))</f>
        <v/>
      </c>
      <c r="L179" s="15">
        <f>IF(OR($B179="",$D179="",$K179=""),"",SUMIFS($K$2:$K$201,$B$2:$B$201,$B179,$D$2:$D$201,"&lt;="&amp;$D179))</f>
        <v/>
      </c>
      <c r="M179" s="19">
        <f>IF(OR($B179="",$C179=""),"",IFERROR(IF(AND($C179=VLOOKUP($B179,'Parâmetros'!$G$19:$I$118,2,FALSE),VLOOKUP($B179,'Parâmetros'!$G$19:$I$118,3,FALSE)="Sim",VLOOKUP($C179,'Parâmetros'!$A$19:$E$38,5,FALSE)="Sim"),"OK","Verificar grupo/estado"),"Colaborador ou grupo não parametrizado"))</f>
        <v/>
      </c>
      <c r="N179" s="14">
        <f>IF(OR($B179="",$D179=""),"",IF(COUNTIFS($B$2:$B$201,$B179,$D$2:$D$201,$D179)&gt;1,"Duplicado",""))</f>
        <v/>
      </c>
      <c r="O179" s="19">
        <f>IF($K179="","",IF(AND('Parâmetros'!$B$9="",'Parâmetros'!$B$10=""),"Não configurado",IF(OR(AND('Parâmetros'!$B$9&lt;&gt;"",$K179&gt;'Parâmetros'!$B$9),AND('Parâmetros'!$B$10&lt;&gt;"",$K179&lt;-'Parâmetros'!$B$10)),"Fora do limite interno","OK")))</f>
        <v/>
      </c>
      <c r="P179" s="19">
        <f>IF($L179="","",IF(AND('Parâmetros'!$B$11="",'Parâmetros'!$B$12=""),"Não configurado",IF(OR(AND('Parâmetros'!$B$11&lt;&gt;"",$L179&gt;'Parâmetros'!$B$11),AND('Parâmetros'!$B$12&lt;&gt;"",$L179&lt;-'Parâmetros'!$B$12)),"Fora do limite interno","OK")))</f>
        <v/>
      </c>
      <c r="Q179" s="14">
        <f>IF($D179="","",IF(OR($M179&lt;&gt;"OK",$N179="Duplicado",$O179="Fora do limite interno",$P179="Fora do limite interno",$J179=""),"Rever","OK"))</f>
        <v/>
      </c>
      <c r="R179" s="18" t="n"/>
      <c r="S179" s="16" t="n"/>
      <c r="T179" s="17" t="n"/>
    </row>
    <row r="180">
      <c r="A180" s="14">
        <f>IF($D180="","",ROW()-1)</f>
        <v/>
      </c>
      <c r="B180" s="16" t="n"/>
      <c r="C180" s="16" t="n"/>
      <c r="D180" s="17" t="n"/>
      <c r="E180" s="18" t="n"/>
      <c r="F180" s="19">
        <f>IF($E180="","",IFERROR(VLOOKUP($E180,'Parâmetros'!$K$19:$L$28,2,FALSE),"Tipo não parametrizado"))</f>
        <v/>
      </c>
      <c r="G180" s="20" t="n"/>
      <c r="H180" s="20" t="n"/>
      <c r="I180" s="20" t="n"/>
      <c r="J180" s="15">
        <f>IF($D180="","",IFERROR(IF($F180="Trabalhadas",IF($H180="","",$H180),IF($F180="Previstas",$G180,IF($F180="Zero",0,IF($F180="Manual",IF($I180="","",$I180),"")))),""))</f>
        <v/>
      </c>
      <c r="K180" s="15">
        <f>IF(OR($D180="",$G180="",$J180=""),"",IFERROR($J180-$G180,""))</f>
        <v/>
      </c>
      <c r="L180" s="15">
        <f>IF(OR($B180="",$D180="",$K180=""),"",SUMIFS($K$2:$K$201,$B$2:$B$201,$B180,$D$2:$D$201,"&lt;="&amp;$D180))</f>
        <v/>
      </c>
      <c r="M180" s="19">
        <f>IF(OR($B180="",$C180=""),"",IFERROR(IF(AND($C180=VLOOKUP($B180,'Parâmetros'!$G$19:$I$118,2,FALSE),VLOOKUP($B180,'Parâmetros'!$G$19:$I$118,3,FALSE)="Sim",VLOOKUP($C180,'Parâmetros'!$A$19:$E$38,5,FALSE)="Sim"),"OK","Verificar grupo/estado"),"Colaborador ou grupo não parametrizado"))</f>
        <v/>
      </c>
      <c r="N180" s="14">
        <f>IF(OR($B180="",$D180=""),"",IF(COUNTIFS($B$2:$B$201,$B180,$D$2:$D$201,$D180)&gt;1,"Duplicado",""))</f>
        <v/>
      </c>
      <c r="O180" s="19">
        <f>IF($K180="","",IF(AND('Parâmetros'!$B$9="",'Parâmetros'!$B$10=""),"Não configurado",IF(OR(AND('Parâmetros'!$B$9&lt;&gt;"",$K180&gt;'Parâmetros'!$B$9),AND('Parâmetros'!$B$10&lt;&gt;"",$K180&lt;-'Parâmetros'!$B$10)),"Fora do limite interno","OK")))</f>
        <v/>
      </c>
      <c r="P180" s="19">
        <f>IF($L180="","",IF(AND('Parâmetros'!$B$11="",'Parâmetros'!$B$12=""),"Não configurado",IF(OR(AND('Parâmetros'!$B$11&lt;&gt;"",$L180&gt;'Parâmetros'!$B$11),AND('Parâmetros'!$B$12&lt;&gt;"",$L180&lt;-'Parâmetros'!$B$12)),"Fora do limite interno","OK")))</f>
        <v/>
      </c>
      <c r="Q180" s="14">
        <f>IF($D180="","",IF(OR($M180&lt;&gt;"OK",$N180="Duplicado",$O180="Fora do limite interno",$P180="Fora do limite interno",$J180=""),"Rever","OK"))</f>
        <v/>
      </c>
      <c r="R180" s="18" t="n"/>
      <c r="S180" s="16" t="n"/>
      <c r="T180" s="17" t="n"/>
    </row>
    <row r="181">
      <c r="A181" s="14">
        <f>IF($D181="","",ROW()-1)</f>
        <v/>
      </c>
      <c r="B181" s="16" t="n"/>
      <c r="C181" s="16" t="n"/>
      <c r="D181" s="17" t="n"/>
      <c r="E181" s="18" t="n"/>
      <c r="F181" s="19">
        <f>IF($E181="","",IFERROR(VLOOKUP($E181,'Parâmetros'!$K$19:$L$28,2,FALSE),"Tipo não parametrizado"))</f>
        <v/>
      </c>
      <c r="G181" s="20" t="n"/>
      <c r="H181" s="20" t="n"/>
      <c r="I181" s="20" t="n"/>
      <c r="J181" s="15">
        <f>IF($D181="","",IFERROR(IF($F181="Trabalhadas",IF($H181="","",$H181),IF($F181="Previstas",$G181,IF($F181="Zero",0,IF($F181="Manual",IF($I181="","",$I181),"")))),""))</f>
        <v/>
      </c>
      <c r="K181" s="15">
        <f>IF(OR($D181="",$G181="",$J181=""),"",IFERROR($J181-$G181,""))</f>
        <v/>
      </c>
      <c r="L181" s="15">
        <f>IF(OR($B181="",$D181="",$K181=""),"",SUMIFS($K$2:$K$201,$B$2:$B$201,$B181,$D$2:$D$201,"&lt;="&amp;$D181))</f>
        <v/>
      </c>
      <c r="M181" s="19">
        <f>IF(OR($B181="",$C181=""),"",IFERROR(IF(AND($C181=VLOOKUP($B181,'Parâmetros'!$G$19:$I$118,2,FALSE),VLOOKUP($B181,'Parâmetros'!$G$19:$I$118,3,FALSE)="Sim",VLOOKUP($C181,'Parâmetros'!$A$19:$E$38,5,FALSE)="Sim"),"OK","Verificar grupo/estado"),"Colaborador ou grupo não parametrizado"))</f>
        <v/>
      </c>
      <c r="N181" s="14">
        <f>IF(OR($B181="",$D181=""),"",IF(COUNTIFS($B$2:$B$201,$B181,$D$2:$D$201,$D181)&gt;1,"Duplicado",""))</f>
        <v/>
      </c>
      <c r="O181" s="19">
        <f>IF($K181="","",IF(AND('Parâmetros'!$B$9="",'Parâmetros'!$B$10=""),"Não configurado",IF(OR(AND('Parâmetros'!$B$9&lt;&gt;"",$K181&gt;'Parâmetros'!$B$9),AND('Parâmetros'!$B$10&lt;&gt;"",$K181&lt;-'Parâmetros'!$B$10)),"Fora do limite interno","OK")))</f>
        <v/>
      </c>
      <c r="P181" s="19">
        <f>IF($L181="","",IF(AND('Parâmetros'!$B$11="",'Parâmetros'!$B$12=""),"Não configurado",IF(OR(AND('Parâmetros'!$B$11&lt;&gt;"",$L181&gt;'Parâmetros'!$B$11),AND('Parâmetros'!$B$12&lt;&gt;"",$L181&lt;-'Parâmetros'!$B$12)),"Fora do limite interno","OK")))</f>
        <v/>
      </c>
      <c r="Q181" s="14">
        <f>IF($D181="","",IF(OR($M181&lt;&gt;"OK",$N181="Duplicado",$O181="Fora do limite interno",$P181="Fora do limite interno",$J181=""),"Rever","OK"))</f>
        <v/>
      </c>
      <c r="R181" s="18" t="n"/>
      <c r="S181" s="16" t="n"/>
      <c r="T181" s="17" t="n"/>
    </row>
    <row r="182">
      <c r="A182" s="14">
        <f>IF($D182="","",ROW()-1)</f>
        <v/>
      </c>
      <c r="B182" s="16" t="n"/>
      <c r="C182" s="16" t="n"/>
      <c r="D182" s="17" t="n"/>
      <c r="E182" s="18" t="n"/>
      <c r="F182" s="19">
        <f>IF($E182="","",IFERROR(VLOOKUP($E182,'Parâmetros'!$K$19:$L$28,2,FALSE),"Tipo não parametrizado"))</f>
        <v/>
      </c>
      <c r="G182" s="20" t="n"/>
      <c r="H182" s="20" t="n"/>
      <c r="I182" s="20" t="n"/>
      <c r="J182" s="15">
        <f>IF($D182="","",IFERROR(IF($F182="Trabalhadas",IF($H182="","",$H182),IF($F182="Previstas",$G182,IF($F182="Zero",0,IF($F182="Manual",IF($I182="","",$I182),"")))),""))</f>
        <v/>
      </c>
      <c r="K182" s="15">
        <f>IF(OR($D182="",$G182="",$J182=""),"",IFERROR($J182-$G182,""))</f>
        <v/>
      </c>
      <c r="L182" s="15">
        <f>IF(OR($B182="",$D182="",$K182=""),"",SUMIFS($K$2:$K$201,$B$2:$B$201,$B182,$D$2:$D$201,"&lt;="&amp;$D182))</f>
        <v/>
      </c>
      <c r="M182" s="19">
        <f>IF(OR($B182="",$C182=""),"",IFERROR(IF(AND($C182=VLOOKUP($B182,'Parâmetros'!$G$19:$I$118,2,FALSE),VLOOKUP($B182,'Parâmetros'!$G$19:$I$118,3,FALSE)="Sim",VLOOKUP($C182,'Parâmetros'!$A$19:$E$38,5,FALSE)="Sim"),"OK","Verificar grupo/estado"),"Colaborador ou grupo não parametrizado"))</f>
        <v/>
      </c>
      <c r="N182" s="14">
        <f>IF(OR($B182="",$D182=""),"",IF(COUNTIFS($B$2:$B$201,$B182,$D$2:$D$201,$D182)&gt;1,"Duplicado",""))</f>
        <v/>
      </c>
      <c r="O182" s="19">
        <f>IF($K182="","",IF(AND('Parâmetros'!$B$9="",'Parâmetros'!$B$10=""),"Não configurado",IF(OR(AND('Parâmetros'!$B$9&lt;&gt;"",$K182&gt;'Parâmetros'!$B$9),AND('Parâmetros'!$B$10&lt;&gt;"",$K182&lt;-'Parâmetros'!$B$10)),"Fora do limite interno","OK")))</f>
        <v/>
      </c>
      <c r="P182" s="19">
        <f>IF($L182="","",IF(AND('Parâmetros'!$B$11="",'Parâmetros'!$B$12=""),"Não configurado",IF(OR(AND('Parâmetros'!$B$11&lt;&gt;"",$L182&gt;'Parâmetros'!$B$11),AND('Parâmetros'!$B$12&lt;&gt;"",$L182&lt;-'Parâmetros'!$B$12)),"Fora do limite interno","OK")))</f>
        <v/>
      </c>
      <c r="Q182" s="14">
        <f>IF($D182="","",IF(OR($M182&lt;&gt;"OK",$N182="Duplicado",$O182="Fora do limite interno",$P182="Fora do limite interno",$J182=""),"Rever","OK"))</f>
        <v/>
      </c>
      <c r="R182" s="18" t="n"/>
      <c r="S182" s="16" t="n"/>
      <c r="T182" s="17" t="n"/>
    </row>
    <row r="183">
      <c r="A183" s="14">
        <f>IF($D183="","",ROW()-1)</f>
        <v/>
      </c>
      <c r="B183" s="16" t="n"/>
      <c r="C183" s="16" t="n"/>
      <c r="D183" s="17" t="n"/>
      <c r="E183" s="18" t="n"/>
      <c r="F183" s="19">
        <f>IF($E183="","",IFERROR(VLOOKUP($E183,'Parâmetros'!$K$19:$L$28,2,FALSE),"Tipo não parametrizado"))</f>
        <v/>
      </c>
      <c r="G183" s="20" t="n"/>
      <c r="H183" s="20" t="n"/>
      <c r="I183" s="20" t="n"/>
      <c r="J183" s="15">
        <f>IF($D183="","",IFERROR(IF($F183="Trabalhadas",IF($H183="","",$H183),IF($F183="Previstas",$G183,IF($F183="Zero",0,IF($F183="Manual",IF($I183="","",$I183),"")))),""))</f>
        <v/>
      </c>
      <c r="K183" s="15">
        <f>IF(OR($D183="",$G183="",$J183=""),"",IFERROR($J183-$G183,""))</f>
        <v/>
      </c>
      <c r="L183" s="15">
        <f>IF(OR($B183="",$D183="",$K183=""),"",SUMIFS($K$2:$K$201,$B$2:$B$201,$B183,$D$2:$D$201,"&lt;="&amp;$D183))</f>
        <v/>
      </c>
      <c r="M183" s="19">
        <f>IF(OR($B183="",$C183=""),"",IFERROR(IF(AND($C183=VLOOKUP($B183,'Parâmetros'!$G$19:$I$118,2,FALSE),VLOOKUP($B183,'Parâmetros'!$G$19:$I$118,3,FALSE)="Sim",VLOOKUP($C183,'Parâmetros'!$A$19:$E$38,5,FALSE)="Sim"),"OK","Verificar grupo/estado"),"Colaborador ou grupo não parametrizado"))</f>
        <v/>
      </c>
      <c r="N183" s="14">
        <f>IF(OR($B183="",$D183=""),"",IF(COUNTIFS($B$2:$B$201,$B183,$D$2:$D$201,$D183)&gt;1,"Duplicado",""))</f>
        <v/>
      </c>
      <c r="O183" s="19">
        <f>IF($K183="","",IF(AND('Parâmetros'!$B$9="",'Parâmetros'!$B$10=""),"Não configurado",IF(OR(AND('Parâmetros'!$B$9&lt;&gt;"",$K183&gt;'Parâmetros'!$B$9),AND('Parâmetros'!$B$10&lt;&gt;"",$K183&lt;-'Parâmetros'!$B$10)),"Fora do limite interno","OK")))</f>
        <v/>
      </c>
      <c r="P183" s="19">
        <f>IF($L183="","",IF(AND('Parâmetros'!$B$11="",'Parâmetros'!$B$12=""),"Não configurado",IF(OR(AND('Parâmetros'!$B$11&lt;&gt;"",$L183&gt;'Parâmetros'!$B$11),AND('Parâmetros'!$B$12&lt;&gt;"",$L183&lt;-'Parâmetros'!$B$12)),"Fora do limite interno","OK")))</f>
        <v/>
      </c>
      <c r="Q183" s="14">
        <f>IF($D183="","",IF(OR($M183&lt;&gt;"OK",$N183="Duplicado",$O183="Fora do limite interno",$P183="Fora do limite interno",$J183=""),"Rever","OK"))</f>
        <v/>
      </c>
      <c r="R183" s="18" t="n"/>
      <c r="S183" s="16" t="n"/>
      <c r="T183" s="17" t="n"/>
    </row>
    <row r="184">
      <c r="A184" s="14">
        <f>IF($D184="","",ROW()-1)</f>
        <v/>
      </c>
      <c r="B184" s="16" t="n"/>
      <c r="C184" s="16" t="n"/>
      <c r="D184" s="17" t="n"/>
      <c r="E184" s="18" t="n"/>
      <c r="F184" s="19">
        <f>IF($E184="","",IFERROR(VLOOKUP($E184,'Parâmetros'!$K$19:$L$28,2,FALSE),"Tipo não parametrizado"))</f>
        <v/>
      </c>
      <c r="G184" s="20" t="n"/>
      <c r="H184" s="20" t="n"/>
      <c r="I184" s="20" t="n"/>
      <c r="J184" s="15">
        <f>IF($D184="","",IFERROR(IF($F184="Trabalhadas",IF($H184="","",$H184),IF($F184="Previstas",$G184,IF($F184="Zero",0,IF($F184="Manual",IF($I184="","",$I184),"")))),""))</f>
        <v/>
      </c>
      <c r="K184" s="15">
        <f>IF(OR($D184="",$G184="",$J184=""),"",IFERROR($J184-$G184,""))</f>
        <v/>
      </c>
      <c r="L184" s="15">
        <f>IF(OR($B184="",$D184="",$K184=""),"",SUMIFS($K$2:$K$201,$B$2:$B$201,$B184,$D$2:$D$201,"&lt;="&amp;$D184))</f>
        <v/>
      </c>
      <c r="M184" s="19">
        <f>IF(OR($B184="",$C184=""),"",IFERROR(IF(AND($C184=VLOOKUP($B184,'Parâmetros'!$G$19:$I$118,2,FALSE),VLOOKUP($B184,'Parâmetros'!$G$19:$I$118,3,FALSE)="Sim",VLOOKUP($C184,'Parâmetros'!$A$19:$E$38,5,FALSE)="Sim"),"OK","Verificar grupo/estado"),"Colaborador ou grupo não parametrizado"))</f>
        <v/>
      </c>
      <c r="N184" s="14">
        <f>IF(OR($B184="",$D184=""),"",IF(COUNTIFS($B$2:$B$201,$B184,$D$2:$D$201,$D184)&gt;1,"Duplicado",""))</f>
        <v/>
      </c>
      <c r="O184" s="19">
        <f>IF($K184="","",IF(AND('Parâmetros'!$B$9="",'Parâmetros'!$B$10=""),"Não configurado",IF(OR(AND('Parâmetros'!$B$9&lt;&gt;"",$K184&gt;'Parâmetros'!$B$9),AND('Parâmetros'!$B$10&lt;&gt;"",$K184&lt;-'Parâmetros'!$B$10)),"Fora do limite interno","OK")))</f>
        <v/>
      </c>
      <c r="P184" s="19">
        <f>IF($L184="","",IF(AND('Parâmetros'!$B$11="",'Parâmetros'!$B$12=""),"Não configurado",IF(OR(AND('Parâmetros'!$B$11&lt;&gt;"",$L184&gt;'Parâmetros'!$B$11),AND('Parâmetros'!$B$12&lt;&gt;"",$L184&lt;-'Parâmetros'!$B$12)),"Fora do limite interno","OK")))</f>
        <v/>
      </c>
      <c r="Q184" s="14">
        <f>IF($D184="","",IF(OR($M184&lt;&gt;"OK",$N184="Duplicado",$O184="Fora do limite interno",$P184="Fora do limite interno",$J184=""),"Rever","OK"))</f>
        <v/>
      </c>
      <c r="R184" s="18" t="n"/>
      <c r="S184" s="16" t="n"/>
      <c r="T184" s="17" t="n"/>
    </row>
    <row r="185">
      <c r="A185" s="14">
        <f>IF($D185="","",ROW()-1)</f>
        <v/>
      </c>
      <c r="B185" s="16" t="n"/>
      <c r="C185" s="16" t="n"/>
      <c r="D185" s="17" t="n"/>
      <c r="E185" s="18" t="n"/>
      <c r="F185" s="19">
        <f>IF($E185="","",IFERROR(VLOOKUP($E185,'Parâmetros'!$K$19:$L$28,2,FALSE),"Tipo não parametrizado"))</f>
        <v/>
      </c>
      <c r="G185" s="20" t="n"/>
      <c r="H185" s="20" t="n"/>
      <c r="I185" s="20" t="n"/>
      <c r="J185" s="15">
        <f>IF($D185="","",IFERROR(IF($F185="Trabalhadas",IF($H185="","",$H185),IF($F185="Previstas",$G185,IF($F185="Zero",0,IF($F185="Manual",IF($I185="","",$I185),"")))),""))</f>
        <v/>
      </c>
      <c r="K185" s="15">
        <f>IF(OR($D185="",$G185="",$J185=""),"",IFERROR($J185-$G185,""))</f>
        <v/>
      </c>
      <c r="L185" s="15">
        <f>IF(OR($B185="",$D185="",$K185=""),"",SUMIFS($K$2:$K$201,$B$2:$B$201,$B185,$D$2:$D$201,"&lt;="&amp;$D185))</f>
        <v/>
      </c>
      <c r="M185" s="19">
        <f>IF(OR($B185="",$C185=""),"",IFERROR(IF(AND($C185=VLOOKUP($B185,'Parâmetros'!$G$19:$I$118,2,FALSE),VLOOKUP($B185,'Parâmetros'!$G$19:$I$118,3,FALSE)="Sim",VLOOKUP($C185,'Parâmetros'!$A$19:$E$38,5,FALSE)="Sim"),"OK","Verificar grupo/estado"),"Colaborador ou grupo não parametrizado"))</f>
        <v/>
      </c>
      <c r="N185" s="14">
        <f>IF(OR($B185="",$D185=""),"",IF(COUNTIFS($B$2:$B$201,$B185,$D$2:$D$201,$D185)&gt;1,"Duplicado",""))</f>
        <v/>
      </c>
      <c r="O185" s="19">
        <f>IF($K185="","",IF(AND('Parâmetros'!$B$9="",'Parâmetros'!$B$10=""),"Não configurado",IF(OR(AND('Parâmetros'!$B$9&lt;&gt;"",$K185&gt;'Parâmetros'!$B$9),AND('Parâmetros'!$B$10&lt;&gt;"",$K185&lt;-'Parâmetros'!$B$10)),"Fora do limite interno","OK")))</f>
        <v/>
      </c>
      <c r="P185" s="19">
        <f>IF($L185="","",IF(AND('Parâmetros'!$B$11="",'Parâmetros'!$B$12=""),"Não configurado",IF(OR(AND('Parâmetros'!$B$11&lt;&gt;"",$L185&gt;'Parâmetros'!$B$11),AND('Parâmetros'!$B$12&lt;&gt;"",$L185&lt;-'Parâmetros'!$B$12)),"Fora do limite interno","OK")))</f>
        <v/>
      </c>
      <c r="Q185" s="14">
        <f>IF($D185="","",IF(OR($M185&lt;&gt;"OK",$N185="Duplicado",$O185="Fora do limite interno",$P185="Fora do limite interno",$J185=""),"Rever","OK"))</f>
        <v/>
      </c>
      <c r="R185" s="18" t="n"/>
      <c r="S185" s="16" t="n"/>
      <c r="T185" s="17" t="n"/>
    </row>
    <row r="186">
      <c r="A186" s="14">
        <f>IF($D186="","",ROW()-1)</f>
        <v/>
      </c>
      <c r="B186" s="16" t="n"/>
      <c r="C186" s="16" t="n"/>
      <c r="D186" s="17" t="n"/>
      <c r="E186" s="18" t="n"/>
      <c r="F186" s="19">
        <f>IF($E186="","",IFERROR(VLOOKUP($E186,'Parâmetros'!$K$19:$L$28,2,FALSE),"Tipo não parametrizado"))</f>
        <v/>
      </c>
      <c r="G186" s="20" t="n"/>
      <c r="H186" s="20" t="n"/>
      <c r="I186" s="20" t="n"/>
      <c r="J186" s="15">
        <f>IF($D186="","",IFERROR(IF($F186="Trabalhadas",IF($H186="","",$H186),IF($F186="Previstas",$G186,IF($F186="Zero",0,IF($F186="Manual",IF($I186="","",$I186),"")))),""))</f>
        <v/>
      </c>
      <c r="K186" s="15">
        <f>IF(OR($D186="",$G186="",$J186=""),"",IFERROR($J186-$G186,""))</f>
        <v/>
      </c>
      <c r="L186" s="15">
        <f>IF(OR($B186="",$D186="",$K186=""),"",SUMIFS($K$2:$K$201,$B$2:$B$201,$B186,$D$2:$D$201,"&lt;="&amp;$D186))</f>
        <v/>
      </c>
      <c r="M186" s="19">
        <f>IF(OR($B186="",$C186=""),"",IFERROR(IF(AND($C186=VLOOKUP($B186,'Parâmetros'!$G$19:$I$118,2,FALSE),VLOOKUP($B186,'Parâmetros'!$G$19:$I$118,3,FALSE)="Sim",VLOOKUP($C186,'Parâmetros'!$A$19:$E$38,5,FALSE)="Sim"),"OK","Verificar grupo/estado"),"Colaborador ou grupo não parametrizado"))</f>
        <v/>
      </c>
      <c r="N186" s="14">
        <f>IF(OR($B186="",$D186=""),"",IF(COUNTIFS($B$2:$B$201,$B186,$D$2:$D$201,$D186)&gt;1,"Duplicado",""))</f>
        <v/>
      </c>
      <c r="O186" s="19">
        <f>IF($K186="","",IF(AND('Parâmetros'!$B$9="",'Parâmetros'!$B$10=""),"Não configurado",IF(OR(AND('Parâmetros'!$B$9&lt;&gt;"",$K186&gt;'Parâmetros'!$B$9),AND('Parâmetros'!$B$10&lt;&gt;"",$K186&lt;-'Parâmetros'!$B$10)),"Fora do limite interno","OK")))</f>
        <v/>
      </c>
      <c r="P186" s="19">
        <f>IF($L186="","",IF(AND('Parâmetros'!$B$11="",'Parâmetros'!$B$12=""),"Não configurado",IF(OR(AND('Parâmetros'!$B$11&lt;&gt;"",$L186&gt;'Parâmetros'!$B$11),AND('Parâmetros'!$B$12&lt;&gt;"",$L186&lt;-'Parâmetros'!$B$12)),"Fora do limite interno","OK")))</f>
        <v/>
      </c>
      <c r="Q186" s="14">
        <f>IF($D186="","",IF(OR($M186&lt;&gt;"OK",$N186="Duplicado",$O186="Fora do limite interno",$P186="Fora do limite interno",$J186=""),"Rever","OK"))</f>
        <v/>
      </c>
      <c r="R186" s="18" t="n"/>
      <c r="S186" s="16" t="n"/>
      <c r="T186" s="17" t="n"/>
    </row>
    <row r="187">
      <c r="A187" s="14">
        <f>IF($D187="","",ROW()-1)</f>
        <v/>
      </c>
      <c r="B187" s="16" t="n"/>
      <c r="C187" s="16" t="n"/>
      <c r="D187" s="17" t="n"/>
      <c r="E187" s="18" t="n"/>
      <c r="F187" s="19">
        <f>IF($E187="","",IFERROR(VLOOKUP($E187,'Parâmetros'!$K$19:$L$28,2,FALSE),"Tipo não parametrizado"))</f>
        <v/>
      </c>
      <c r="G187" s="20" t="n"/>
      <c r="H187" s="20" t="n"/>
      <c r="I187" s="20" t="n"/>
      <c r="J187" s="15">
        <f>IF($D187="","",IFERROR(IF($F187="Trabalhadas",IF($H187="","",$H187),IF($F187="Previstas",$G187,IF($F187="Zero",0,IF($F187="Manual",IF($I187="","",$I187),"")))),""))</f>
        <v/>
      </c>
      <c r="K187" s="15">
        <f>IF(OR($D187="",$G187="",$J187=""),"",IFERROR($J187-$G187,""))</f>
        <v/>
      </c>
      <c r="L187" s="15">
        <f>IF(OR($B187="",$D187="",$K187=""),"",SUMIFS($K$2:$K$201,$B$2:$B$201,$B187,$D$2:$D$201,"&lt;="&amp;$D187))</f>
        <v/>
      </c>
      <c r="M187" s="19">
        <f>IF(OR($B187="",$C187=""),"",IFERROR(IF(AND($C187=VLOOKUP($B187,'Parâmetros'!$G$19:$I$118,2,FALSE),VLOOKUP($B187,'Parâmetros'!$G$19:$I$118,3,FALSE)="Sim",VLOOKUP($C187,'Parâmetros'!$A$19:$E$38,5,FALSE)="Sim"),"OK","Verificar grupo/estado"),"Colaborador ou grupo não parametrizado"))</f>
        <v/>
      </c>
      <c r="N187" s="14">
        <f>IF(OR($B187="",$D187=""),"",IF(COUNTIFS($B$2:$B$201,$B187,$D$2:$D$201,$D187)&gt;1,"Duplicado",""))</f>
        <v/>
      </c>
      <c r="O187" s="19">
        <f>IF($K187="","",IF(AND('Parâmetros'!$B$9="",'Parâmetros'!$B$10=""),"Não configurado",IF(OR(AND('Parâmetros'!$B$9&lt;&gt;"",$K187&gt;'Parâmetros'!$B$9),AND('Parâmetros'!$B$10&lt;&gt;"",$K187&lt;-'Parâmetros'!$B$10)),"Fora do limite interno","OK")))</f>
        <v/>
      </c>
      <c r="P187" s="19">
        <f>IF($L187="","",IF(AND('Parâmetros'!$B$11="",'Parâmetros'!$B$12=""),"Não configurado",IF(OR(AND('Parâmetros'!$B$11&lt;&gt;"",$L187&gt;'Parâmetros'!$B$11),AND('Parâmetros'!$B$12&lt;&gt;"",$L187&lt;-'Parâmetros'!$B$12)),"Fora do limite interno","OK")))</f>
        <v/>
      </c>
      <c r="Q187" s="14">
        <f>IF($D187="","",IF(OR($M187&lt;&gt;"OK",$N187="Duplicado",$O187="Fora do limite interno",$P187="Fora do limite interno",$J187=""),"Rever","OK"))</f>
        <v/>
      </c>
      <c r="R187" s="18" t="n"/>
      <c r="S187" s="16" t="n"/>
      <c r="T187" s="17" t="n"/>
    </row>
    <row r="188">
      <c r="A188" s="14">
        <f>IF($D188="","",ROW()-1)</f>
        <v/>
      </c>
      <c r="B188" s="16" t="n"/>
      <c r="C188" s="16" t="n"/>
      <c r="D188" s="17" t="n"/>
      <c r="E188" s="18" t="n"/>
      <c r="F188" s="19">
        <f>IF($E188="","",IFERROR(VLOOKUP($E188,'Parâmetros'!$K$19:$L$28,2,FALSE),"Tipo não parametrizado"))</f>
        <v/>
      </c>
      <c r="G188" s="20" t="n"/>
      <c r="H188" s="20" t="n"/>
      <c r="I188" s="20" t="n"/>
      <c r="J188" s="15">
        <f>IF($D188="","",IFERROR(IF($F188="Trabalhadas",IF($H188="","",$H188),IF($F188="Previstas",$G188,IF($F188="Zero",0,IF($F188="Manual",IF($I188="","",$I188),"")))),""))</f>
        <v/>
      </c>
      <c r="K188" s="15">
        <f>IF(OR($D188="",$G188="",$J188=""),"",IFERROR($J188-$G188,""))</f>
        <v/>
      </c>
      <c r="L188" s="15">
        <f>IF(OR($B188="",$D188="",$K188=""),"",SUMIFS($K$2:$K$201,$B$2:$B$201,$B188,$D$2:$D$201,"&lt;="&amp;$D188))</f>
        <v/>
      </c>
      <c r="M188" s="19">
        <f>IF(OR($B188="",$C188=""),"",IFERROR(IF(AND($C188=VLOOKUP($B188,'Parâmetros'!$G$19:$I$118,2,FALSE),VLOOKUP($B188,'Parâmetros'!$G$19:$I$118,3,FALSE)="Sim",VLOOKUP($C188,'Parâmetros'!$A$19:$E$38,5,FALSE)="Sim"),"OK","Verificar grupo/estado"),"Colaborador ou grupo não parametrizado"))</f>
        <v/>
      </c>
      <c r="N188" s="14">
        <f>IF(OR($B188="",$D188=""),"",IF(COUNTIFS($B$2:$B$201,$B188,$D$2:$D$201,$D188)&gt;1,"Duplicado",""))</f>
        <v/>
      </c>
      <c r="O188" s="19">
        <f>IF($K188="","",IF(AND('Parâmetros'!$B$9="",'Parâmetros'!$B$10=""),"Não configurado",IF(OR(AND('Parâmetros'!$B$9&lt;&gt;"",$K188&gt;'Parâmetros'!$B$9),AND('Parâmetros'!$B$10&lt;&gt;"",$K188&lt;-'Parâmetros'!$B$10)),"Fora do limite interno","OK")))</f>
        <v/>
      </c>
      <c r="P188" s="19">
        <f>IF($L188="","",IF(AND('Parâmetros'!$B$11="",'Parâmetros'!$B$12=""),"Não configurado",IF(OR(AND('Parâmetros'!$B$11&lt;&gt;"",$L188&gt;'Parâmetros'!$B$11),AND('Parâmetros'!$B$12&lt;&gt;"",$L188&lt;-'Parâmetros'!$B$12)),"Fora do limite interno","OK")))</f>
        <v/>
      </c>
      <c r="Q188" s="14">
        <f>IF($D188="","",IF(OR($M188&lt;&gt;"OK",$N188="Duplicado",$O188="Fora do limite interno",$P188="Fora do limite interno",$J188=""),"Rever","OK"))</f>
        <v/>
      </c>
      <c r="R188" s="18" t="n"/>
      <c r="S188" s="16" t="n"/>
      <c r="T188" s="17" t="n"/>
    </row>
    <row r="189">
      <c r="A189" s="14">
        <f>IF($D189="","",ROW()-1)</f>
        <v/>
      </c>
      <c r="B189" s="16" t="n"/>
      <c r="C189" s="16" t="n"/>
      <c r="D189" s="17" t="n"/>
      <c r="E189" s="18" t="n"/>
      <c r="F189" s="19">
        <f>IF($E189="","",IFERROR(VLOOKUP($E189,'Parâmetros'!$K$19:$L$28,2,FALSE),"Tipo não parametrizado"))</f>
        <v/>
      </c>
      <c r="G189" s="20" t="n"/>
      <c r="H189" s="20" t="n"/>
      <c r="I189" s="20" t="n"/>
      <c r="J189" s="15">
        <f>IF($D189="","",IFERROR(IF($F189="Trabalhadas",IF($H189="","",$H189),IF($F189="Previstas",$G189,IF($F189="Zero",0,IF($F189="Manual",IF($I189="","",$I189),"")))),""))</f>
        <v/>
      </c>
      <c r="K189" s="15">
        <f>IF(OR($D189="",$G189="",$J189=""),"",IFERROR($J189-$G189,""))</f>
        <v/>
      </c>
      <c r="L189" s="15">
        <f>IF(OR($B189="",$D189="",$K189=""),"",SUMIFS($K$2:$K$201,$B$2:$B$201,$B189,$D$2:$D$201,"&lt;="&amp;$D189))</f>
        <v/>
      </c>
      <c r="M189" s="19">
        <f>IF(OR($B189="",$C189=""),"",IFERROR(IF(AND($C189=VLOOKUP($B189,'Parâmetros'!$G$19:$I$118,2,FALSE),VLOOKUP($B189,'Parâmetros'!$G$19:$I$118,3,FALSE)="Sim",VLOOKUP($C189,'Parâmetros'!$A$19:$E$38,5,FALSE)="Sim"),"OK","Verificar grupo/estado"),"Colaborador ou grupo não parametrizado"))</f>
        <v/>
      </c>
      <c r="N189" s="14">
        <f>IF(OR($B189="",$D189=""),"",IF(COUNTIFS($B$2:$B$201,$B189,$D$2:$D$201,$D189)&gt;1,"Duplicado",""))</f>
        <v/>
      </c>
      <c r="O189" s="19">
        <f>IF($K189="","",IF(AND('Parâmetros'!$B$9="",'Parâmetros'!$B$10=""),"Não configurado",IF(OR(AND('Parâmetros'!$B$9&lt;&gt;"",$K189&gt;'Parâmetros'!$B$9),AND('Parâmetros'!$B$10&lt;&gt;"",$K189&lt;-'Parâmetros'!$B$10)),"Fora do limite interno","OK")))</f>
        <v/>
      </c>
      <c r="P189" s="19">
        <f>IF($L189="","",IF(AND('Parâmetros'!$B$11="",'Parâmetros'!$B$12=""),"Não configurado",IF(OR(AND('Parâmetros'!$B$11&lt;&gt;"",$L189&gt;'Parâmetros'!$B$11),AND('Parâmetros'!$B$12&lt;&gt;"",$L189&lt;-'Parâmetros'!$B$12)),"Fora do limite interno","OK")))</f>
        <v/>
      </c>
      <c r="Q189" s="14">
        <f>IF($D189="","",IF(OR($M189&lt;&gt;"OK",$N189="Duplicado",$O189="Fora do limite interno",$P189="Fora do limite interno",$J189=""),"Rever","OK"))</f>
        <v/>
      </c>
      <c r="R189" s="18" t="n"/>
      <c r="S189" s="16" t="n"/>
      <c r="T189" s="17" t="n"/>
    </row>
    <row r="190">
      <c r="A190" s="14">
        <f>IF($D190="","",ROW()-1)</f>
        <v/>
      </c>
      <c r="B190" s="16" t="n"/>
      <c r="C190" s="16" t="n"/>
      <c r="D190" s="17" t="n"/>
      <c r="E190" s="18" t="n"/>
      <c r="F190" s="19">
        <f>IF($E190="","",IFERROR(VLOOKUP($E190,'Parâmetros'!$K$19:$L$28,2,FALSE),"Tipo não parametrizado"))</f>
        <v/>
      </c>
      <c r="G190" s="20" t="n"/>
      <c r="H190" s="20" t="n"/>
      <c r="I190" s="20" t="n"/>
      <c r="J190" s="15">
        <f>IF($D190="","",IFERROR(IF($F190="Trabalhadas",IF($H190="","",$H190),IF($F190="Previstas",$G190,IF($F190="Zero",0,IF($F190="Manual",IF($I190="","",$I190),"")))),""))</f>
        <v/>
      </c>
      <c r="K190" s="15">
        <f>IF(OR($D190="",$G190="",$J190=""),"",IFERROR($J190-$G190,""))</f>
        <v/>
      </c>
      <c r="L190" s="15">
        <f>IF(OR($B190="",$D190="",$K190=""),"",SUMIFS($K$2:$K$201,$B$2:$B$201,$B190,$D$2:$D$201,"&lt;="&amp;$D190))</f>
        <v/>
      </c>
      <c r="M190" s="19">
        <f>IF(OR($B190="",$C190=""),"",IFERROR(IF(AND($C190=VLOOKUP($B190,'Parâmetros'!$G$19:$I$118,2,FALSE),VLOOKUP($B190,'Parâmetros'!$G$19:$I$118,3,FALSE)="Sim",VLOOKUP($C190,'Parâmetros'!$A$19:$E$38,5,FALSE)="Sim"),"OK","Verificar grupo/estado"),"Colaborador ou grupo não parametrizado"))</f>
        <v/>
      </c>
      <c r="N190" s="14">
        <f>IF(OR($B190="",$D190=""),"",IF(COUNTIFS($B$2:$B$201,$B190,$D$2:$D$201,$D190)&gt;1,"Duplicado",""))</f>
        <v/>
      </c>
      <c r="O190" s="19">
        <f>IF($K190="","",IF(AND('Parâmetros'!$B$9="",'Parâmetros'!$B$10=""),"Não configurado",IF(OR(AND('Parâmetros'!$B$9&lt;&gt;"",$K190&gt;'Parâmetros'!$B$9),AND('Parâmetros'!$B$10&lt;&gt;"",$K190&lt;-'Parâmetros'!$B$10)),"Fora do limite interno","OK")))</f>
        <v/>
      </c>
      <c r="P190" s="19">
        <f>IF($L190="","",IF(AND('Parâmetros'!$B$11="",'Parâmetros'!$B$12=""),"Não configurado",IF(OR(AND('Parâmetros'!$B$11&lt;&gt;"",$L190&gt;'Parâmetros'!$B$11),AND('Parâmetros'!$B$12&lt;&gt;"",$L190&lt;-'Parâmetros'!$B$12)),"Fora do limite interno","OK")))</f>
        <v/>
      </c>
      <c r="Q190" s="14">
        <f>IF($D190="","",IF(OR($M190&lt;&gt;"OK",$N190="Duplicado",$O190="Fora do limite interno",$P190="Fora do limite interno",$J190=""),"Rever","OK"))</f>
        <v/>
      </c>
      <c r="R190" s="18" t="n"/>
      <c r="S190" s="16" t="n"/>
      <c r="T190" s="17" t="n"/>
    </row>
    <row r="191">
      <c r="A191" s="14">
        <f>IF($D191="","",ROW()-1)</f>
        <v/>
      </c>
      <c r="B191" s="16" t="n"/>
      <c r="C191" s="16" t="n"/>
      <c r="D191" s="17" t="n"/>
      <c r="E191" s="18" t="n"/>
      <c r="F191" s="19">
        <f>IF($E191="","",IFERROR(VLOOKUP($E191,'Parâmetros'!$K$19:$L$28,2,FALSE),"Tipo não parametrizado"))</f>
        <v/>
      </c>
      <c r="G191" s="20" t="n"/>
      <c r="H191" s="20" t="n"/>
      <c r="I191" s="20" t="n"/>
      <c r="J191" s="15">
        <f>IF($D191="","",IFERROR(IF($F191="Trabalhadas",IF($H191="","",$H191),IF($F191="Previstas",$G191,IF($F191="Zero",0,IF($F191="Manual",IF($I191="","",$I191),"")))),""))</f>
        <v/>
      </c>
      <c r="K191" s="15">
        <f>IF(OR($D191="",$G191="",$J191=""),"",IFERROR($J191-$G191,""))</f>
        <v/>
      </c>
      <c r="L191" s="15">
        <f>IF(OR($B191="",$D191="",$K191=""),"",SUMIFS($K$2:$K$201,$B$2:$B$201,$B191,$D$2:$D$201,"&lt;="&amp;$D191))</f>
        <v/>
      </c>
      <c r="M191" s="19">
        <f>IF(OR($B191="",$C191=""),"",IFERROR(IF(AND($C191=VLOOKUP($B191,'Parâmetros'!$G$19:$I$118,2,FALSE),VLOOKUP($B191,'Parâmetros'!$G$19:$I$118,3,FALSE)="Sim",VLOOKUP($C191,'Parâmetros'!$A$19:$E$38,5,FALSE)="Sim"),"OK","Verificar grupo/estado"),"Colaborador ou grupo não parametrizado"))</f>
        <v/>
      </c>
      <c r="N191" s="14">
        <f>IF(OR($B191="",$D191=""),"",IF(COUNTIFS($B$2:$B$201,$B191,$D$2:$D$201,$D191)&gt;1,"Duplicado",""))</f>
        <v/>
      </c>
      <c r="O191" s="19">
        <f>IF($K191="","",IF(AND('Parâmetros'!$B$9="",'Parâmetros'!$B$10=""),"Não configurado",IF(OR(AND('Parâmetros'!$B$9&lt;&gt;"",$K191&gt;'Parâmetros'!$B$9),AND('Parâmetros'!$B$10&lt;&gt;"",$K191&lt;-'Parâmetros'!$B$10)),"Fora do limite interno","OK")))</f>
        <v/>
      </c>
      <c r="P191" s="19">
        <f>IF($L191="","",IF(AND('Parâmetros'!$B$11="",'Parâmetros'!$B$12=""),"Não configurado",IF(OR(AND('Parâmetros'!$B$11&lt;&gt;"",$L191&gt;'Parâmetros'!$B$11),AND('Parâmetros'!$B$12&lt;&gt;"",$L191&lt;-'Parâmetros'!$B$12)),"Fora do limite interno","OK")))</f>
        <v/>
      </c>
      <c r="Q191" s="14">
        <f>IF($D191="","",IF(OR($M191&lt;&gt;"OK",$N191="Duplicado",$O191="Fora do limite interno",$P191="Fora do limite interno",$J191=""),"Rever","OK"))</f>
        <v/>
      </c>
      <c r="R191" s="18" t="n"/>
      <c r="S191" s="16" t="n"/>
      <c r="T191" s="17" t="n"/>
    </row>
    <row r="192">
      <c r="A192" s="14">
        <f>IF($D192="","",ROW()-1)</f>
        <v/>
      </c>
      <c r="B192" s="16" t="n"/>
      <c r="C192" s="16" t="n"/>
      <c r="D192" s="17" t="n"/>
      <c r="E192" s="18" t="n"/>
      <c r="F192" s="19">
        <f>IF($E192="","",IFERROR(VLOOKUP($E192,'Parâmetros'!$K$19:$L$28,2,FALSE),"Tipo não parametrizado"))</f>
        <v/>
      </c>
      <c r="G192" s="20" t="n"/>
      <c r="H192" s="20" t="n"/>
      <c r="I192" s="20" t="n"/>
      <c r="J192" s="15">
        <f>IF($D192="","",IFERROR(IF($F192="Trabalhadas",IF($H192="","",$H192),IF($F192="Previstas",$G192,IF($F192="Zero",0,IF($F192="Manual",IF($I192="","",$I192),"")))),""))</f>
        <v/>
      </c>
      <c r="K192" s="15">
        <f>IF(OR($D192="",$G192="",$J192=""),"",IFERROR($J192-$G192,""))</f>
        <v/>
      </c>
      <c r="L192" s="15">
        <f>IF(OR($B192="",$D192="",$K192=""),"",SUMIFS($K$2:$K$201,$B$2:$B$201,$B192,$D$2:$D$201,"&lt;="&amp;$D192))</f>
        <v/>
      </c>
      <c r="M192" s="19">
        <f>IF(OR($B192="",$C192=""),"",IFERROR(IF(AND($C192=VLOOKUP($B192,'Parâmetros'!$G$19:$I$118,2,FALSE),VLOOKUP($B192,'Parâmetros'!$G$19:$I$118,3,FALSE)="Sim",VLOOKUP($C192,'Parâmetros'!$A$19:$E$38,5,FALSE)="Sim"),"OK","Verificar grupo/estado"),"Colaborador ou grupo não parametrizado"))</f>
        <v/>
      </c>
      <c r="N192" s="14">
        <f>IF(OR($B192="",$D192=""),"",IF(COUNTIFS($B$2:$B$201,$B192,$D$2:$D$201,$D192)&gt;1,"Duplicado",""))</f>
        <v/>
      </c>
      <c r="O192" s="19">
        <f>IF($K192="","",IF(AND('Parâmetros'!$B$9="",'Parâmetros'!$B$10=""),"Não configurado",IF(OR(AND('Parâmetros'!$B$9&lt;&gt;"",$K192&gt;'Parâmetros'!$B$9),AND('Parâmetros'!$B$10&lt;&gt;"",$K192&lt;-'Parâmetros'!$B$10)),"Fora do limite interno","OK")))</f>
        <v/>
      </c>
      <c r="P192" s="19">
        <f>IF($L192="","",IF(AND('Parâmetros'!$B$11="",'Parâmetros'!$B$12=""),"Não configurado",IF(OR(AND('Parâmetros'!$B$11&lt;&gt;"",$L192&gt;'Parâmetros'!$B$11),AND('Parâmetros'!$B$12&lt;&gt;"",$L192&lt;-'Parâmetros'!$B$12)),"Fora do limite interno","OK")))</f>
        <v/>
      </c>
      <c r="Q192" s="14">
        <f>IF($D192="","",IF(OR($M192&lt;&gt;"OK",$N192="Duplicado",$O192="Fora do limite interno",$P192="Fora do limite interno",$J192=""),"Rever","OK"))</f>
        <v/>
      </c>
      <c r="R192" s="18" t="n"/>
      <c r="S192" s="16" t="n"/>
      <c r="T192" s="17" t="n"/>
    </row>
    <row r="193">
      <c r="A193" s="14">
        <f>IF($D193="","",ROW()-1)</f>
        <v/>
      </c>
      <c r="B193" s="16" t="n"/>
      <c r="C193" s="16" t="n"/>
      <c r="D193" s="17" t="n"/>
      <c r="E193" s="18" t="n"/>
      <c r="F193" s="19">
        <f>IF($E193="","",IFERROR(VLOOKUP($E193,'Parâmetros'!$K$19:$L$28,2,FALSE),"Tipo não parametrizado"))</f>
        <v/>
      </c>
      <c r="G193" s="20" t="n"/>
      <c r="H193" s="20" t="n"/>
      <c r="I193" s="20" t="n"/>
      <c r="J193" s="15">
        <f>IF($D193="","",IFERROR(IF($F193="Trabalhadas",IF($H193="","",$H193),IF($F193="Previstas",$G193,IF($F193="Zero",0,IF($F193="Manual",IF($I193="","",$I193),"")))),""))</f>
        <v/>
      </c>
      <c r="K193" s="15">
        <f>IF(OR($D193="",$G193="",$J193=""),"",IFERROR($J193-$G193,""))</f>
        <v/>
      </c>
      <c r="L193" s="15">
        <f>IF(OR($B193="",$D193="",$K193=""),"",SUMIFS($K$2:$K$201,$B$2:$B$201,$B193,$D$2:$D$201,"&lt;="&amp;$D193))</f>
        <v/>
      </c>
      <c r="M193" s="19">
        <f>IF(OR($B193="",$C193=""),"",IFERROR(IF(AND($C193=VLOOKUP($B193,'Parâmetros'!$G$19:$I$118,2,FALSE),VLOOKUP($B193,'Parâmetros'!$G$19:$I$118,3,FALSE)="Sim",VLOOKUP($C193,'Parâmetros'!$A$19:$E$38,5,FALSE)="Sim"),"OK","Verificar grupo/estado"),"Colaborador ou grupo não parametrizado"))</f>
        <v/>
      </c>
      <c r="N193" s="14">
        <f>IF(OR($B193="",$D193=""),"",IF(COUNTIFS($B$2:$B$201,$B193,$D$2:$D$201,$D193)&gt;1,"Duplicado",""))</f>
        <v/>
      </c>
      <c r="O193" s="19">
        <f>IF($K193="","",IF(AND('Parâmetros'!$B$9="",'Parâmetros'!$B$10=""),"Não configurado",IF(OR(AND('Parâmetros'!$B$9&lt;&gt;"",$K193&gt;'Parâmetros'!$B$9),AND('Parâmetros'!$B$10&lt;&gt;"",$K193&lt;-'Parâmetros'!$B$10)),"Fora do limite interno","OK")))</f>
        <v/>
      </c>
      <c r="P193" s="19">
        <f>IF($L193="","",IF(AND('Parâmetros'!$B$11="",'Parâmetros'!$B$12=""),"Não configurado",IF(OR(AND('Parâmetros'!$B$11&lt;&gt;"",$L193&gt;'Parâmetros'!$B$11),AND('Parâmetros'!$B$12&lt;&gt;"",$L193&lt;-'Parâmetros'!$B$12)),"Fora do limite interno","OK")))</f>
        <v/>
      </c>
      <c r="Q193" s="14">
        <f>IF($D193="","",IF(OR($M193&lt;&gt;"OK",$N193="Duplicado",$O193="Fora do limite interno",$P193="Fora do limite interno",$J193=""),"Rever","OK"))</f>
        <v/>
      </c>
      <c r="R193" s="18" t="n"/>
      <c r="S193" s="16" t="n"/>
      <c r="T193" s="17" t="n"/>
    </row>
    <row r="194">
      <c r="A194" s="14">
        <f>IF($D194="","",ROW()-1)</f>
        <v/>
      </c>
      <c r="B194" s="16" t="n"/>
      <c r="C194" s="16" t="n"/>
      <c r="D194" s="17" t="n"/>
      <c r="E194" s="18" t="n"/>
      <c r="F194" s="19">
        <f>IF($E194="","",IFERROR(VLOOKUP($E194,'Parâmetros'!$K$19:$L$28,2,FALSE),"Tipo não parametrizado"))</f>
        <v/>
      </c>
      <c r="G194" s="20" t="n"/>
      <c r="H194" s="20" t="n"/>
      <c r="I194" s="20" t="n"/>
      <c r="J194" s="15">
        <f>IF($D194="","",IFERROR(IF($F194="Trabalhadas",IF($H194="","",$H194),IF($F194="Previstas",$G194,IF($F194="Zero",0,IF($F194="Manual",IF($I194="","",$I194),"")))),""))</f>
        <v/>
      </c>
      <c r="K194" s="15">
        <f>IF(OR($D194="",$G194="",$J194=""),"",IFERROR($J194-$G194,""))</f>
        <v/>
      </c>
      <c r="L194" s="15">
        <f>IF(OR($B194="",$D194="",$K194=""),"",SUMIFS($K$2:$K$201,$B$2:$B$201,$B194,$D$2:$D$201,"&lt;="&amp;$D194))</f>
        <v/>
      </c>
      <c r="M194" s="19">
        <f>IF(OR($B194="",$C194=""),"",IFERROR(IF(AND($C194=VLOOKUP($B194,'Parâmetros'!$G$19:$I$118,2,FALSE),VLOOKUP($B194,'Parâmetros'!$G$19:$I$118,3,FALSE)="Sim",VLOOKUP($C194,'Parâmetros'!$A$19:$E$38,5,FALSE)="Sim"),"OK","Verificar grupo/estado"),"Colaborador ou grupo não parametrizado"))</f>
        <v/>
      </c>
      <c r="N194" s="14">
        <f>IF(OR($B194="",$D194=""),"",IF(COUNTIFS($B$2:$B$201,$B194,$D$2:$D$201,$D194)&gt;1,"Duplicado",""))</f>
        <v/>
      </c>
      <c r="O194" s="19">
        <f>IF($K194="","",IF(AND('Parâmetros'!$B$9="",'Parâmetros'!$B$10=""),"Não configurado",IF(OR(AND('Parâmetros'!$B$9&lt;&gt;"",$K194&gt;'Parâmetros'!$B$9),AND('Parâmetros'!$B$10&lt;&gt;"",$K194&lt;-'Parâmetros'!$B$10)),"Fora do limite interno","OK")))</f>
        <v/>
      </c>
      <c r="P194" s="19">
        <f>IF($L194="","",IF(AND('Parâmetros'!$B$11="",'Parâmetros'!$B$12=""),"Não configurado",IF(OR(AND('Parâmetros'!$B$11&lt;&gt;"",$L194&gt;'Parâmetros'!$B$11),AND('Parâmetros'!$B$12&lt;&gt;"",$L194&lt;-'Parâmetros'!$B$12)),"Fora do limite interno","OK")))</f>
        <v/>
      </c>
      <c r="Q194" s="14">
        <f>IF($D194="","",IF(OR($M194&lt;&gt;"OK",$N194="Duplicado",$O194="Fora do limite interno",$P194="Fora do limite interno",$J194=""),"Rever","OK"))</f>
        <v/>
      </c>
      <c r="R194" s="18" t="n"/>
      <c r="S194" s="16" t="n"/>
      <c r="T194" s="17" t="n"/>
    </row>
    <row r="195">
      <c r="A195" s="14">
        <f>IF($D195="","",ROW()-1)</f>
        <v/>
      </c>
      <c r="B195" s="16" t="n"/>
      <c r="C195" s="16" t="n"/>
      <c r="D195" s="17" t="n"/>
      <c r="E195" s="18" t="n"/>
      <c r="F195" s="19">
        <f>IF($E195="","",IFERROR(VLOOKUP($E195,'Parâmetros'!$K$19:$L$28,2,FALSE),"Tipo não parametrizado"))</f>
        <v/>
      </c>
      <c r="G195" s="20" t="n"/>
      <c r="H195" s="20" t="n"/>
      <c r="I195" s="20" t="n"/>
      <c r="J195" s="15">
        <f>IF($D195="","",IFERROR(IF($F195="Trabalhadas",IF($H195="","",$H195),IF($F195="Previstas",$G195,IF($F195="Zero",0,IF($F195="Manual",IF($I195="","",$I195),"")))),""))</f>
        <v/>
      </c>
      <c r="K195" s="15">
        <f>IF(OR($D195="",$G195="",$J195=""),"",IFERROR($J195-$G195,""))</f>
        <v/>
      </c>
      <c r="L195" s="15">
        <f>IF(OR($B195="",$D195="",$K195=""),"",SUMIFS($K$2:$K$201,$B$2:$B$201,$B195,$D$2:$D$201,"&lt;="&amp;$D195))</f>
        <v/>
      </c>
      <c r="M195" s="19">
        <f>IF(OR($B195="",$C195=""),"",IFERROR(IF(AND($C195=VLOOKUP($B195,'Parâmetros'!$G$19:$I$118,2,FALSE),VLOOKUP($B195,'Parâmetros'!$G$19:$I$118,3,FALSE)="Sim",VLOOKUP($C195,'Parâmetros'!$A$19:$E$38,5,FALSE)="Sim"),"OK","Verificar grupo/estado"),"Colaborador ou grupo não parametrizado"))</f>
        <v/>
      </c>
      <c r="N195" s="14">
        <f>IF(OR($B195="",$D195=""),"",IF(COUNTIFS($B$2:$B$201,$B195,$D$2:$D$201,$D195)&gt;1,"Duplicado",""))</f>
        <v/>
      </c>
      <c r="O195" s="19">
        <f>IF($K195="","",IF(AND('Parâmetros'!$B$9="",'Parâmetros'!$B$10=""),"Não configurado",IF(OR(AND('Parâmetros'!$B$9&lt;&gt;"",$K195&gt;'Parâmetros'!$B$9),AND('Parâmetros'!$B$10&lt;&gt;"",$K195&lt;-'Parâmetros'!$B$10)),"Fora do limite interno","OK")))</f>
        <v/>
      </c>
      <c r="P195" s="19">
        <f>IF($L195="","",IF(AND('Parâmetros'!$B$11="",'Parâmetros'!$B$12=""),"Não configurado",IF(OR(AND('Parâmetros'!$B$11&lt;&gt;"",$L195&gt;'Parâmetros'!$B$11),AND('Parâmetros'!$B$12&lt;&gt;"",$L195&lt;-'Parâmetros'!$B$12)),"Fora do limite interno","OK")))</f>
        <v/>
      </c>
      <c r="Q195" s="14">
        <f>IF($D195="","",IF(OR($M195&lt;&gt;"OK",$N195="Duplicado",$O195="Fora do limite interno",$P195="Fora do limite interno",$J195=""),"Rever","OK"))</f>
        <v/>
      </c>
      <c r="R195" s="18" t="n"/>
      <c r="S195" s="16" t="n"/>
      <c r="T195" s="17" t="n"/>
    </row>
    <row r="196">
      <c r="A196" s="14">
        <f>IF($D196="","",ROW()-1)</f>
        <v/>
      </c>
      <c r="B196" s="16" t="n"/>
      <c r="C196" s="16" t="n"/>
      <c r="D196" s="17" t="n"/>
      <c r="E196" s="18" t="n"/>
      <c r="F196" s="19">
        <f>IF($E196="","",IFERROR(VLOOKUP($E196,'Parâmetros'!$K$19:$L$28,2,FALSE),"Tipo não parametrizado"))</f>
        <v/>
      </c>
      <c r="G196" s="20" t="n"/>
      <c r="H196" s="20" t="n"/>
      <c r="I196" s="20" t="n"/>
      <c r="J196" s="15">
        <f>IF($D196="","",IFERROR(IF($F196="Trabalhadas",IF($H196="","",$H196),IF($F196="Previstas",$G196,IF($F196="Zero",0,IF($F196="Manual",IF($I196="","",$I196),"")))),""))</f>
        <v/>
      </c>
      <c r="K196" s="15">
        <f>IF(OR($D196="",$G196="",$J196=""),"",IFERROR($J196-$G196,""))</f>
        <v/>
      </c>
      <c r="L196" s="15">
        <f>IF(OR($B196="",$D196="",$K196=""),"",SUMIFS($K$2:$K$201,$B$2:$B$201,$B196,$D$2:$D$201,"&lt;="&amp;$D196))</f>
        <v/>
      </c>
      <c r="M196" s="19">
        <f>IF(OR($B196="",$C196=""),"",IFERROR(IF(AND($C196=VLOOKUP($B196,'Parâmetros'!$G$19:$I$118,2,FALSE),VLOOKUP($B196,'Parâmetros'!$G$19:$I$118,3,FALSE)="Sim",VLOOKUP($C196,'Parâmetros'!$A$19:$E$38,5,FALSE)="Sim"),"OK","Verificar grupo/estado"),"Colaborador ou grupo não parametrizado"))</f>
        <v/>
      </c>
      <c r="N196" s="14">
        <f>IF(OR($B196="",$D196=""),"",IF(COUNTIFS($B$2:$B$201,$B196,$D$2:$D$201,$D196)&gt;1,"Duplicado",""))</f>
        <v/>
      </c>
      <c r="O196" s="19">
        <f>IF($K196="","",IF(AND('Parâmetros'!$B$9="",'Parâmetros'!$B$10=""),"Não configurado",IF(OR(AND('Parâmetros'!$B$9&lt;&gt;"",$K196&gt;'Parâmetros'!$B$9),AND('Parâmetros'!$B$10&lt;&gt;"",$K196&lt;-'Parâmetros'!$B$10)),"Fora do limite interno","OK")))</f>
        <v/>
      </c>
      <c r="P196" s="19">
        <f>IF($L196="","",IF(AND('Parâmetros'!$B$11="",'Parâmetros'!$B$12=""),"Não configurado",IF(OR(AND('Parâmetros'!$B$11&lt;&gt;"",$L196&gt;'Parâmetros'!$B$11),AND('Parâmetros'!$B$12&lt;&gt;"",$L196&lt;-'Parâmetros'!$B$12)),"Fora do limite interno","OK")))</f>
        <v/>
      </c>
      <c r="Q196" s="14">
        <f>IF($D196="","",IF(OR($M196&lt;&gt;"OK",$N196="Duplicado",$O196="Fora do limite interno",$P196="Fora do limite interno",$J196=""),"Rever","OK"))</f>
        <v/>
      </c>
      <c r="R196" s="18" t="n"/>
      <c r="S196" s="16" t="n"/>
      <c r="T196" s="17" t="n"/>
    </row>
    <row r="197">
      <c r="A197" s="14">
        <f>IF($D197="","",ROW()-1)</f>
        <v/>
      </c>
      <c r="B197" s="16" t="n"/>
      <c r="C197" s="16" t="n"/>
      <c r="D197" s="17" t="n"/>
      <c r="E197" s="18" t="n"/>
      <c r="F197" s="19">
        <f>IF($E197="","",IFERROR(VLOOKUP($E197,'Parâmetros'!$K$19:$L$28,2,FALSE),"Tipo não parametrizado"))</f>
        <v/>
      </c>
      <c r="G197" s="20" t="n"/>
      <c r="H197" s="20" t="n"/>
      <c r="I197" s="20" t="n"/>
      <c r="J197" s="15">
        <f>IF($D197="","",IFERROR(IF($F197="Trabalhadas",IF($H197="","",$H197),IF($F197="Previstas",$G197,IF($F197="Zero",0,IF($F197="Manual",IF($I197="","",$I197),"")))),""))</f>
        <v/>
      </c>
      <c r="K197" s="15">
        <f>IF(OR($D197="",$G197="",$J197=""),"",IFERROR($J197-$G197,""))</f>
        <v/>
      </c>
      <c r="L197" s="15">
        <f>IF(OR($B197="",$D197="",$K197=""),"",SUMIFS($K$2:$K$201,$B$2:$B$201,$B197,$D$2:$D$201,"&lt;="&amp;$D197))</f>
        <v/>
      </c>
      <c r="M197" s="19">
        <f>IF(OR($B197="",$C197=""),"",IFERROR(IF(AND($C197=VLOOKUP($B197,'Parâmetros'!$G$19:$I$118,2,FALSE),VLOOKUP($B197,'Parâmetros'!$G$19:$I$118,3,FALSE)="Sim",VLOOKUP($C197,'Parâmetros'!$A$19:$E$38,5,FALSE)="Sim"),"OK","Verificar grupo/estado"),"Colaborador ou grupo não parametrizado"))</f>
        <v/>
      </c>
      <c r="N197" s="14">
        <f>IF(OR($B197="",$D197=""),"",IF(COUNTIFS($B$2:$B$201,$B197,$D$2:$D$201,$D197)&gt;1,"Duplicado",""))</f>
        <v/>
      </c>
      <c r="O197" s="19">
        <f>IF($K197="","",IF(AND('Parâmetros'!$B$9="",'Parâmetros'!$B$10=""),"Não configurado",IF(OR(AND('Parâmetros'!$B$9&lt;&gt;"",$K197&gt;'Parâmetros'!$B$9),AND('Parâmetros'!$B$10&lt;&gt;"",$K197&lt;-'Parâmetros'!$B$10)),"Fora do limite interno","OK")))</f>
        <v/>
      </c>
      <c r="P197" s="19">
        <f>IF($L197="","",IF(AND('Parâmetros'!$B$11="",'Parâmetros'!$B$12=""),"Não configurado",IF(OR(AND('Parâmetros'!$B$11&lt;&gt;"",$L197&gt;'Parâmetros'!$B$11),AND('Parâmetros'!$B$12&lt;&gt;"",$L197&lt;-'Parâmetros'!$B$12)),"Fora do limite interno","OK")))</f>
        <v/>
      </c>
      <c r="Q197" s="14">
        <f>IF($D197="","",IF(OR($M197&lt;&gt;"OK",$N197="Duplicado",$O197="Fora do limite interno",$P197="Fora do limite interno",$J197=""),"Rever","OK"))</f>
        <v/>
      </c>
      <c r="R197" s="18" t="n"/>
      <c r="S197" s="16" t="n"/>
      <c r="T197" s="17" t="n"/>
    </row>
    <row r="198">
      <c r="A198" s="14">
        <f>IF($D198="","",ROW()-1)</f>
        <v/>
      </c>
      <c r="B198" s="16" t="n"/>
      <c r="C198" s="16" t="n"/>
      <c r="D198" s="17" t="n"/>
      <c r="E198" s="18" t="n"/>
      <c r="F198" s="19">
        <f>IF($E198="","",IFERROR(VLOOKUP($E198,'Parâmetros'!$K$19:$L$28,2,FALSE),"Tipo não parametrizado"))</f>
        <v/>
      </c>
      <c r="G198" s="20" t="n"/>
      <c r="H198" s="20" t="n"/>
      <c r="I198" s="20" t="n"/>
      <c r="J198" s="15">
        <f>IF($D198="","",IFERROR(IF($F198="Trabalhadas",IF($H198="","",$H198),IF($F198="Previstas",$G198,IF($F198="Zero",0,IF($F198="Manual",IF($I198="","",$I198),"")))),""))</f>
        <v/>
      </c>
      <c r="K198" s="15">
        <f>IF(OR($D198="",$G198="",$J198=""),"",IFERROR($J198-$G198,""))</f>
        <v/>
      </c>
      <c r="L198" s="15">
        <f>IF(OR($B198="",$D198="",$K198=""),"",SUMIFS($K$2:$K$201,$B$2:$B$201,$B198,$D$2:$D$201,"&lt;="&amp;$D198))</f>
        <v/>
      </c>
      <c r="M198" s="19">
        <f>IF(OR($B198="",$C198=""),"",IFERROR(IF(AND($C198=VLOOKUP($B198,'Parâmetros'!$G$19:$I$118,2,FALSE),VLOOKUP($B198,'Parâmetros'!$G$19:$I$118,3,FALSE)="Sim",VLOOKUP($C198,'Parâmetros'!$A$19:$E$38,5,FALSE)="Sim"),"OK","Verificar grupo/estado"),"Colaborador ou grupo não parametrizado"))</f>
        <v/>
      </c>
      <c r="N198" s="14">
        <f>IF(OR($B198="",$D198=""),"",IF(COUNTIFS($B$2:$B$201,$B198,$D$2:$D$201,$D198)&gt;1,"Duplicado",""))</f>
        <v/>
      </c>
      <c r="O198" s="19">
        <f>IF($K198="","",IF(AND('Parâmetros'!$B$9="",'Parâmetros'!$B$10=""),"Não configurado",IF(OR(AND('Parâmetros'!$B$9&lt;&gt;"",$K198&gt;'Parâmetros'!$B$9),AND('Parâmetros'!$B$10&lt;&gt;"",$K198&lt;-'Parâmetros'!$B$10)),"Fora do limite interno","OK")))</f>
        <v/>
      </c>
      <c r="P198" s="19">
        <f>IF($L198="","",IF(AND('Parâmetros'!$B$11="",'Parâmetros'!$B$12=""),"Não configurado",IF(OR(AND('Parâmetros'!$B$11&lt;&gt;"",$L198&gt;'Parâmetros'!$B$11),AND('Parâmetros'!$B$12&lt;&gt;"",$L198&lt;-'Parâmetros'!$B$12)),"Fora do limite interno","OK")))</f>
        <v/>
      </c>
      <c r="Q198" s="14">
        <f>IF($D198="","",IF(OR($M198&lt;&gt;"OK",$N198="Duplicado",$O198="Fora do limite interno",$P198="Fora do limite interno",$J198=""),"Rever","OK"))</f>
        <v/>
      </c>
      <c r="R198" s="18" t="n"/>
      <c r="S198" s="16" t="n"/>
      <c r="T198" s="17" t="n"/>
    </row>
    <row r="199">
      <c r="A199" s="14">
        <f>IF($D199="","",ROW()-1)</f>
        <v/>
      </c>
      <c r="B199" s="16" t="n"/>
      <c r="C199" s="16" t="n"/>
      <c r="D199" s="17" t="n"/>
      <c r="E199" s="18" t="n"/>
      <c r="F199" s="19">
        <f>IF($E199="","",IFERROR(VLOOKUP($E199,'Parâmetros'!$K$19:$L$28,2,FALSE),"Tipo não parametrizado"))</f>
        <v/>
      </c>
      <c r="G199" s="20" t="n"/>
      <c r="H199" s="20" t="n"/>
      <c r="I199" s="20" t="n"/>
      <c r="J199" s="15">
        <f>IF($D199="","",IFERROR(IF($F199="Trabalhadas",IF($H199="","",$H199),IF($F199="Previstas",$G199,IF($F199="Zero",0,IF($F199="Manual",IF($I199="","",$I199),"")))),""))</f>
        <v/>
      </c>
      <c r="K199" s="15">
        <f>IF(OR($D199="",$G199="",$J199=""),"",IFERROR($J199-$G199,""))</f>
        <v/>
      </c>
      <c r="L199" s="15">
        <f>IF(OR($B199="",$D199="",$K199=""),"",SUMIFS($K$2:$K$201,$B$2:$B$201,$B199,$D$2:$D$201,"&lt;="&amp;$D199))</f>
        <v/>
      </c>
      <c r="M199" s="19">
        <f>IF(OR($B199="",$C199=""),"",IFERROR(IF(AND($C199=VLOOKUP($B199,'Parâmetros'!$G$19:$I$118,2,FALSE),VLOOKUP($B199,'Parâmetros'!$G$19:$I$118,3,FALSE)="Sim",VLOOKUP($C199,'Parâmetros'!$A$19:$E$38,5,FALSE)="Sim"),"OK","Verificar grupo/estado"),"Colaborador ou grupo não parametrizado"))</f>
        <v/>
      </c>
      <c r="N199" s="14">
        <f>IF(OR($B199="",$D199=""),"",IF(COUNTIFS($B$2:$B$201,$B199,$D$2:$D$201,$D199)&gt;1,"Duplicado",""))</f>
        <v/>
      </c>
      <c r="O199" s="19">
        <f>IF($K199="","",IF(AND('Parâmetros'!$B$9="",'Parâmetros'!$B$10=""),"Não configurado",IF(OR(AND('Parâmetros'!$B$9&lt;&gt;"",$K199&gt;'Parâmetros'!$B$9),AND('Parâmetros'!$B$10&lt;&gt;"",$K199&lt;-'Parâmetros'!$B$10)),"Fora do limite interno","OK")))</f>
        <v/>
      </c>
      <c r="P199" s="19">
        <f>IF($L199="","",IF(AND('Parâmetros'!$B$11="",'Parâmetros'!$B$12=""),"Não configurado",IF(OR(AND('Parâmetros'!$B$11&lt;&gt;"",$L199&gt;'Parâmetros'!$B$11),AND('Parâmetros'!$B$12&lt;&gt;"",$L199&lt;-'Parâmetros'!$B$12)),"Fora do limite interno","OK")))</f>
        <v/>
      </c>
      <c r="Q199" s="14">
        <f>IF($D199="","",IF(OR($M199&lt;&gt;"OK",$N199="Duplicado",$O199="Fora do limite interno",$P199="Fora do limite interno",$J199=""),"Rever","OK"))</f>
        <v/>
      </c>
      <c r="R199" s="18" t="n"/>
      <c r="S199" s="16" t="n"/>
      <c r="T199" s="17" t="n"/>
    </row>
    <row r="200">
      <c r="A200" s="14">
        <f>IF($D200="","",ROW()-1)</f>
        <v/>
      </c>
      <c r="B200" s="16" t="n"/>
      <c r="C200" s="16" t="n"/>
      <c r="D200" s="17" t="n"/>
      <c r="E200" s="18" t="n"/>
      <c r="F200" s="19">
        <f>IF($E200="","",IFERROR(VLOOKUP($E200,'Parâmetros'!$K$19:$L$28,2,FALSE),"Tipo não parametrizado"))</f>
        <v/>
      </c>
      <c r="G200" s="20" t="n"/>
      <c r="H200" s="20" t="n"/>
      <c r="I200" s="20" t="n"/>
      <c r="J200" s="15">
        <f>IF($D200="","",IFERROR(IF($F200="Trabalhadas",IF($H200="","",$H200),IF($F200="Previstas",$G200,IF($F200="Zero",0,IF($F200="Manual",IF($I200="","",$I200),"")))),""))</f>
        <v/>
      </c>
      <c r="K200" s="15">
        <f>IF(OR($D200="",$G200="",$J200=""),"",IFERROR($J200-$G200,""))</f>
        <v/>
      </c>
      <c r="L200" s="15">
        <f>IF(OR($B200="",$D200="",$K200=""),"",SUMIFS($K$2:$K$201,$B$2:$B$201,$B200,$D$2:$D$201,"&lt;="&amp;$D200))</f>
        <v/>
      </c>
      <c r="M200" s="19">
        <f>IF(OR($B200="",$C200=""),"",IFERROR(IF(AND($C200=VLOOKUP($B200,'Parâmetros'!$G$19:$I$118,2,FALSE),VLOOKUP($B200,'Parâmetros'!$G$19:$I$118,3,FALSE)="Sim",VLOOKUP($C200,'Parâmetros'!$A$19:$E$38,5,FALSE)="Sim"),"OK","Verificar grupo/estado"),"Colaborador ou grupo não parametrizado"))</f>
        <v/>
      </c>
      <c r="N200" s="14">
        <f>IF(OR($B200="",$D200=""),"",IF(COUNTIFS($B$2:$B$201,$B200,$D$2:$D$201,$D200)&gt;1,"Duplicado",""))</f>
        <v/>
      </c>
      <c r="O200" s="19">
        <f>IF($K200="","",IF(AND('Parâmetros'!$B$9="",'Parâmetros'!$B$10=""),"Não configurado",IF(OR(AND('Parâmetros'!$B$9&lt;&gt;"",$K200&gt;'Parâmetros'!$B$9),AND('Parâmetros'!$B$10&lt;&gt;"",$K200&lt;-'Parâmetros'!$B$10)),"Fora do limite interno","OK")))</f>
        <v/>
      </c>
      <c r="P200" s="19">
        <f>IF($L200="","",IF(AND('Parâmetros'!$B$11="",'Parâmetros'!$B$12=""),"Não configurado",IF(OR(AND('Parâmetros'!$B$11&lt;&gt;"",$L200&gt;'Parâmetros'!$B$11),AND('Parâmetros'!$B$12&lt;&gt;"",$L200&lt;-'Parâmetros'!$B$12)),"Fora do limite interno","OK")))</f>
        <v/>
      </c>
      <c r="Q200" s="14">
        <f>IF($D200="","",IF(OR($M200&lt;&gt;"OK",$N200="Duplicado",$O200="Fora do limite interno",$P200="Fora do limite interno",$J200=""),"Rever","OK"))</f>
        <v/>
      </c>
      <c r="R200" s="18" t="n"/>
      <c r="S200" s="16" t="n"/>
      <c r="T200" s="17" t="n"/>
    </row>
    <row r="201">
      <c r="A201" s="14">
        <f>IF($D201="","",ROW()-1)</f>
        <v/>
      </c>
      <c r="B201" s="16" t="n"/>
      <c r="C201" s="16" t="n"/>
      <c r="D201" s="17" t="n"/>
      <c r="E201" s="18" t="n"/>
      <c r="F201" s="19">
        <f>IF($E201="","",IFERROR(VLOOKUP($E201,'Parâmetros'!$K$19:$L$28,2,FALSE),"Tipo não parametrizado"))</f>
        <v/>
      </c>
      <c r="G201" s="20" t="n"/>
      <c r="H201" s="20" t="n"/>
      <c r="I201" s="20" t="n"/>
      <c r="J201" s="15">
        <f>IF($D201="","",IFERROR(IF($F201="Trabalhadas",IF($H201="","",$H201),IF($F201="Previstas",$G201,IF($F201="Zero",0,IF($F201="Manual",IF($I201="","",$I201),"")))),""))</f>
        <v/>
      </c>
      <c r="K201" s="15">
        <f>IF(OR($D201="",$G201="",$J201=""),"",IFERROR($J201-$G201,""))</f>
        <v/>
      </c>
      <c r="L201" s="15">
        <f>IF(OR($B201="",$D201="",$K201=""),"",SUMIFS($K$2:$K$201,$B$2:$B$201,$B201,$D$2:$D$201,"&lt;="&amp;$D201))</f>
        <v/>
      </c>
      <c r="M201" s="19">
        <f>IF(OR($B201="",$C201=""),"",IFERROR(IF(AND($C201=VLOOKUP($B201,'Parâmetros'!$G$19:$I$118,2,FALSE),VLOOKUP($B201,'Parâmetros'!$G$19:$I$118,3,FALSE)="Sim",VLOOKUP($C201,'Parâmetros'!$A$19:$E$38,5,FALSE)="Sim"),"OK","Verificar grupo/estado"),"Colaborador ou grupo não parametrizado"))</f>
        <v/>
      </c>
      <c r="N201" s="14">
        <f>IF(OR($B201="",$D201=""),"",IF(COUNTIFS($B$2:$B$201,$B201,$D$2:$D$201,$D201)&gt;1,"Duplicado",""))</f>
        <v/>
      </c>
      <c r="O201" s="19">
        <f>IF($K201="","",IF(AND('Parâmetros'!$B$9="",'Parâmetros'!$B$10=""),"Não configurado",IF(OR(AND('Parâmetros'!$B$9&lt;&gt;"",$K201&gt;'Parâmetros'!$B$9),AND('Parâmetros'!$B$10&lt;&gt;"",$K201&lt;-'Parâmetros'!$B$10)),"Fora do limite interno","OK")))</f>
        <v/>
      </c>
      <c r="P201" s="19">
        <f>IF($L201="","",IF(AND('Parâmetros'!$B$11="",'Parâmetros'!$B$12=""),"Não configurado",IF(OR(AND('Parâmetros'!$B$11&lt;&gt;"",$L201&gt;'Parâmetros'!$B$11),AND('Parâmetros'!$B$12&lt;&gt;"",$L201&lt;-'Parâmetros'!$B$12)),"Fora do limite interno","OK")))</f>
        <v/>
      </c>
      <c r="Q201" s="14">
        <f>IF($D201="","",IF(OR($M201&lt;&gt;"OK",$N201="Duplicado",$O201="Fora do limite interno",$P201="Fora do limite interno",$J201=""),"Rever","OK"))</f>
        <v/>
      </c>
      <c r="R201" s="18" t="n"/>
      <c r="S201" s="16" t="n"/>
      <c r="T201" s="17" t="n"/>
    </row>
    <row r="203">
      <c r="A203" s="5" t="inlineStr">
        <is>
          <t>Controlos finais</t>
        </is>
      </c>
      <c r="B203" s="5" t="n"/>
      <c r="C203" s="5" t="n"/>
    </row>
    <row r="204">
      <c r="A204" s="11" t="inlineStr">
        <is>
          <t>Indicador</t>
        </is>
      </c>
      <c r="B204" s="11" t="inlineStr">
        <is>
          <t>Valor</t>
        </is>
      </c>
      <c r="C204" s="11" t="inlineStr">
        <is>
          <t>Estado</t>
        </is>
      </c>
    </row>
    <row r="205">
      <c r="A205" s="21" t="inlineStr">
        <is>
          <t>Diferença entre saldo e horas consideradas menos previstas</t>
        </is>
      </c>
      <c r="B205" s="7">
        <f>IFERROR(SUM($K$2:$K$201)-(SUM($J$2:$J$201)-SUM($G$2:$G$201)),0)</f>
        <v/>
      </c>
      <c r="C205" s="14">
        <f>IF($B205=0,"OK","Rever")</f>
        <v/>
      </c>
    </row>
    <row r="206">
      <c r="A206" s="21" t="inlineStr">
        <is>
          <t>Registos com data sem horas consideradas</t>
        </is>
      </c>
      <c r="B206" s="3">
        <f>COUNTIFS($D$2:$D$201,"&lt;&gt;",$J$2:$J$201,"")</f>
        <v/>
      </c>
      <c r="C206" s="14">
        <f>IF($B206=0,"OK","Rever")</f>
        <v/>
      </c>
    </row>
    <row r="207">
      <c r="A207" s="21" t="inlineStr">
        <is>
          <t>Registos duplicados</t>
        </is>
      </c>
      <c r="B207" s="3">
        <f>COUNTIF($N$2:$N$201,"Duplicado")</f>
        <v/>
      </c>
      <c r="C207" s="14">
        <f>IF($B207=0,"OK","Rever")</f>
        <v/>
      </c>
    </row>
    <row r="208">
      <c r="A208" s="21" t="inlineStr">
        <is>
          <t>Registos marcados para rever</t>
        </is>
      </c>
      <c r="B208" s="3">
        <f>COUNTIF($Q$2:$Q$201,"Rever")</f>
        <v/>
      </c>
      <c r="C208" s="14">
        <f>IF($B208=0,"OK","Rever")</f>
        <v/>
      </c>
    </row>
  </sheetData>
  <autoFilter ref="A1:T201"/>
  <conditionalFormatting sqref="Q2:Q201">
    <cfRule type="expression" priority="1" dxfId="1">
      <formula>Q2="Rever"</formula>
    </cfRule>
    <cfRule type="expression" priority="2" dxfId="0">
      <formula>Q2="OK"</formula>
    </cfRule>
  </conditionalFormatting>
  <conditionalFormatting sqref="M2:M201">
    <cfRule type="expression" priority="3" dxfId="3">
      <formula>OR(M2="Verificar grupo/estado",M2="Colaborador ou grupo não parametrizado")</formula>
    </cfRule>
  </conditionalFormatting>
  <conditionalFormatting sqref="N2:N201">
    <cfRule type="expression" priority="4" dxfId="1">
      <formula>N2="Duplicado"</formula>
    </cfRule>
  </conditionalFormatting>
  <conditionalFormatting sqref="O2:P201">
    <cfRule type="expression" priority="5" dxfId="4">
      <formula>O2="Fora do limite interno"</formula>
    </cfRule>
  </conditionalFormatting>
  <conditionalFormatting sqref="K2:K201">
    <cfRule type="cellIs" priority="6" operator="greaterThan" dxfId="5">
      <formula>0</formula>
    </cfRule>
    <cfRule type="cellIs" priority="7" operator="lessThan" dxfId="6">
      <formula>0</formula>
    </cfRule>
  </conditionalFormatting>
  <conditionalFormatting sqref="C205:C208">
    <cfRule type="expression" priority="8" dxfId="0">
      <formula>C205="OK"</formula>
    </cfRule>
    <cfRule type="expression" priority="9" dxfId="1">
      <formula>C205="Rever"</formula>
    </cfRule>
  </conditionalFormatting>
  <dataValidations count="7">
    <dataValidation sqref="B2:B201" showErrorMessage="1" showInputMessage="1" allowBlank="1" errorTitle="Dados inválidos" error="Verifique os parâmetros e os dados introduzidos." promptTitle="Colaborador" prompt="Seleccione um colaborador parametrizado." type="list" errorStyle="stop" operator="between">
      <formula1>='Parâmetros'!$G$19:$G$118</formula1>
    </dataValidation>
    <dataValidation sqref="C2:C201" showErrorMessage="1" showInputMessage="1" allowBlank="1" errorTitle="Dados inválidos" error="Verifique os parâmetros e os dados introduzidos." promptTitle="Grupo" prompt="Seleccione o grupo associado ao colaborador." type="list" errorStyle="stop" operator="between">
      <formula1>='Parâmetros'!$A$19:$A$38</formula1>
    </dataValidation>
    <dataValidation sqref="D2:D201" showErrorMessage="1" showInputMessage="1" allowBlank="1" errorTitle="Dados inválidos" error="Verifique os parâmetros e os dados introduzidos." promptTitle="Data" prompt="Introduza uma data dentro do período configurado." type="date" errorStyle="stop" operator="between">
      <formula1>='Parâmetros'!$B$6</formula1>
      <formula2>='Parâmetros'!$B$7</formula2>
    </dataValidation>
    <dataValidation sqref="E2:E201" showErrorMessage="1" showInputMessage="1" allowBlank="1" errorTitle="Dados inválidos" error="Verifique os parâmetros e os dados introduzidos." promptTitle="Tipo de dia" prompt="Seleccione um tipo de dia configurado." type="list" errorStyle="stop" operator="between">
      <formula1>='Parâmetros'!$K$19:$K$28</formula1>
    </dataValidation>
    <dataValidation sqref="G2:H201" showErrorMessage="1" showInputMessage="1" allowBlank="1" errorTitle="Dados inválidos" error="Verifique os parâmetros e os dados introduzidos." promptTitle="Horas" prompt="Introduza horas entre 0 e o máximo técnico configurado." type="decimal" errorStyle="stop" operator="between">
      <formula1>0</formula1>
      <formula2>='Parâmetros'!$B$8</formula2>
    </dataValidation>
    <dataValidation sqref="I2:I201" showErrorMessage="1" showInputMessage="1" allowBlank="1" errorTitle="Dados inválidos" error="Verifique os parâmetros e os dados introduzidos." promptTitle="Horas manuais" prompt="Preencha apenas quando o critério de consideração for Manual." type="decimal" errorStyle="stop" operator="between">
      <formula1>0</formula1>
      <formula2>='Parâmetros'!$B$8</formula2>
    </dataValidation>
    <dataValidation sqref="T2:T201" showErrorMessage="1" showInputMessage="1" allowBlank="1" errorTitle="Dados inválidos" error="Verifique os parâmetros e os dados introduzidos." promptTitle="Data de validação" prompt="Introduza uma data dentro do período configurado." type="date" errorStyle="stop" operator="between">
      <formula1>='Parâmetros'!$B$6</formula1>
      <formula2>='Parâmetros'!$B$7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11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46" customWidth="1" min="3" max="3"/>
    <col width="18" customWidth="1" min="4" max="4"/>
    <col width="14" customWidth="1" min="5" max="5"/>
    <col width="4" customWidth="1" min="6" max="6"/>
    <col width="24" customWidth="1" min="7" max="7"/>
    <col width="22" customWidth="1" min="8" max="8"/>
    <col width="14" customWidth="1" min="9" max="9"/>
    <col width="4" customWidth="1" min="10" max="10"/>
    <col width="24" customWidth="1" min="11" max="11"/>
    <col width="28" customWidth="1" min="12" max="12"/>
    <col width="38" customWidth="1" min="13" max="13"/>
    <col width="4" customWidth="1" min="14" max="14"/>
    <col width="18" customWidth="1" min="15" max="15"/>
    <col width="18" customWidth="1" min="16" max="16"/>
  </cols>
  <sheetData>
    <row r="1" ht="28" customHeight="1">
      <c r="A1" s="1" t="inlineStr">
        <is>
          <t>Banco de horas grupal — Parâmetros internos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4" t="n"/>
      <c r="O1" s="24" t="n"/>
      <c r="P1" s="25" t="n"/>
    </row>
    <row r="3">
      <c r="A3" s="11" t="inlineStr">
        <is>
          <t>Configuração do ficheiro</t>
        </is>
      </c>
      <c r="B3" s="11" t="inlineStr">
        <is>
          <t>Valor inicial</t>
        </is>
      </c>
      <c r="C3" s="11" t="inlineStr">
        <is>
          <t>Uso e nota</t>
        </is>
      </c>
    </row>
    <row r="4">
      <c r="A4" s="21" t="inlineStr">
        <is>
          <t>Entidade</t>
        </is>
      </c>
      <c r="B4" s="16" t="inlineStr">
        <is>
          <t>Exemplo PME, Lda.</t>
        </is>
      </c>
      <c r="C4" s="22" t="inlineStr">
        <is>
          <t>Identificação interna da entidade</t>
        </is>
      </c>
    </row>
    <row r="5">
      <c r="A5" s="21" t="inlineStr">
        <is>
          <t>Responsável pelo controlo</t>
        </is>
      </c>
      <c r="B5" s="16" t="inlineStr">
        <is>
          <t>Helena Ferreira</t>
        </is>
      </c>
      <c r="C5" s="22" t="inlineStr">
        <is>
          <t>Responsável pela actualização do ficheiro</t>
        </is>
      </c>
    </row>
    <row r="6">
      <c r="A6" s="21" t="inlineStr">
        <is>
          <t>Data inicial do período</t>
        </is>
      </c>
      <c r="B6" s="17" t="n">
        <v>46174</v>
      </c>
      <c r="C6" s="22" t="inlineStr">
        <is>
          <t>Data inicial dos registos analisados</t>
        </is>
      </c>
    </row>
    <row r="7">
      <c r="A7" s="21" t="inlineStr">
        <is>
          <t>Data final do período</t>
        </is>
      </c>
      <c r="B7" s="17" t="n">
        <v>46203</v>
      </c>
      <c r="C7" s="22" t="inlineStr">
        <is>
          <t>Data final dos registos analisados</t>
        </is>
      </c>
    </row>
    <row r="8">
      <c r="A8" s="21" t="inlineStr">
        <is>
          <t>Máximo técnico de horas por registo</t>
        </is>
      </c>
      <c r="B8" s="20" t="n">
        <v>24</v>
      </c>
      <c r="C8" s="22" t="inlineStr">
        <is>
          <t>Controlo técnico editável; não representa um limite legal</t>
        </is>
      </c>
    </row>
    <row r="9">
      <c r="A9" s="21" t="inlineStr">
        <is>
          <t>Limite diário positivo interno</t>
        </is>
      </c>
      <c r="B9" s="20" t="n"/>
      <c r="C9" s="22" t="inlineStr">
        <is>
          <t>Deixar vazio para não activar este alerta</t>
        </is>
      </c>
    </row>
    <row r="10">
      <c r="A10" s="21" t="inlineStr">
        <is>
          <t>Limite diário negativo interno</t>
        </is>
      </c>
      <c r="B10" s="20" t="n"/>
      <c r="C10" s="22" t="inlineStr">
        <is>
          <t>Deixar vazio para não activar este alerta</t>
        </is>
      </c>
    </row>
    <row r="11">
      <c r="A11" s="21" t="inlineStr">
        <is>
          <t>Limite de saldo positivo individual</t>
        </is>
      </c>
      <c r="B11" s="20" t="n"/>
      <c r="C11" s="22" t="inlineStr">
        <is>
          <t>Deixar vazio para não activar este alerta</t>
        </is>
      </c>
    </row>
    <row r="12">
      <c r="A12" s="21" t="inlineStr">
        <is>
          <t>Limite de saldo negativo individual</t>
        </is>
      </c>
      <c r="B12" s="20" t="n"/>
      <c r="C12" s="22" t="inlineStr">
        <is>
          <t>Deixar vazio para não activar este alerta</t>
        </is>
      </c>
    </row>
    <row r="18">
      <c r="A18" s="11" t="inlineStr">
        <is>
          <t>Grupo</t>
        </is>
      </c>
      <c r="B18" s="11" t="inlineStr">
        <is>
          <t>Responsável</t>
        </is>
      </c>
      <c r="C18" s="11" t="inlineStr">
        <is>
          <t>Limite positivo conjunto interno</t>
        </is>
      </c>
      <c r="D18" s="11" t="inlineStr">
        <is>
          <t>Limite negativo conjunto interno</t>
        </is>
      </c>
      <c r="E18" s="11" t="inlineStr">
        <is>
          <t>Activo</t>
        </is>
      </c>
      <c r="G18" s="11" t="inlineStr">
        <is>
          <t>Colaborador</t>
        </is>
      </c>
      <c r="H18" s="11" t="inlineStr">
        <is>
          <t>Grupo associado</t>
        </is>
      </c>
      <c r="I18" s="11" t="inlineStr">
        <is>
          <t>Activo</t>
        </is>
      </c>
      <c r="K18" s="11" t="inlineStr">
        <is>
          <t>Tipo de dia</t>
        </is>
      </c>
      <c r="L18" s="11" t="inlineStr">
        <is>
          <t>Critério para horas consideradas</t>
        </is>
      </c>
      <c r="M18" s="11" t="inlineStr">
        <is>
          <t>Nota interna</t>
        </is>
      </c>
      <c r="O18" s="5" t="inlineStr">
        <is>
          <t>Listas de apoio</t>
        </is>
      </c>
      <c r="P18" s="5" t="inlineStr">
        <is>
          <t>Critérios</t>
        </is>
      </c>
    </row>
    <row r="19">
      <c r="A19" s="18" t="inlineStr">
        <is>
          <t>Comercial</t>
        </is>
      </c>
      <c r="B19" s="18" t="inlineStr">
        <is>
          <t>Helena Ferreira</t>
        </is>
      </c>
      <c r="C19" s="20" t="n"/>
      <c r="D19" s="20" t="n"/>
      <c r="E19" s="16" t="inlineStr">
        <is>
          <t>Sim</t>
        </is>
      </c>
      <c r="G19" s="18" t="inlineStr">
        <is>
          <t>Marta Silva</t>
        </is>
      </c>
      <c r="H19" s="18" t="inlineStr">
        <is>
          <t>Comercial</t>
        </is>
      </c>
      <c r="I19" s="16" t="inlineStr">
        <is>
          <t>Sim</t>
        </is>
      </c>
      <c r="K19" s="18" t="inlineStr">
        <is>
          <t>Trabalho</t>
        </is>
      </c>
      <c r="L19" s="18" t="inlineStr">
        <is>
          <t>Trabalhadas</t>
        </is>
      </c>
      <c r="M19" s="18" t="inlineStr">
        <is>
          <t>Considera as horas realizadas</t>
        </is>
      </c>
      <c r="O19" s="14" t="inlineStr">
        <is>
          <t>Sim</t>
        </is>
      </c>
      <c r="P19" s="14" t="inlineStr">
        <is>
          <t>Trabalhadas</t>
        </is>
      </c>
    </row>
    <row r="20">
      <c r="A20" s="18" t="inlineStr">
        <is>
          <t>Operações</t>
        </is>
      </c>
      <c r="B20" s="18" t="inlineStr">
        <is>
          <t>Helena Ferreira</t>
        </is>
      </c>
      <c r="C20" s="20" t="n"/>
      <c r="D20" s="20" t="n"/>
      <c r="E20" s="16" t="inlineStr">
        <is>
          <t>Sim</t>
        </is>
      </c>
      <c r="G20" s="18" t="inlineStr">
        <is>
          <t>Rui Pereira</t>
        </is>
      </c>
      <c r="H20" s="18" t="inlineStr">
        <is>
          <t>Comercial</t>
        </is>
      </c>
      <c r="I20" s="16" t="inlineStr">
        <is>
          <t>Sim</t>
        </is>
      </c>
      <c r="K20" s="18" t="inlineStr">
        <is>
          <t>Férias</t>
        </is>
      </c>
      <c r="L20" s="18" t="inlineStr">
        <is>
          <t>Previstas</t>
        </is>
      </c>
      <c r="M20" s="18" t="inlineStr">
        <is>
          <t>Configuração interna editável</t>
        </is>
      </c>
      <c r="O20" s="14" t="inlineStr">
        <is>
          <t>Não</t>
        </is>
      </c>
      <c r="P20" s="14" t="inlineStr">
        <is>
          <t>Previstas</t>
        </is>
      </c>
    </row>
    <row r="21">
      <c r="A21" s="18" t="inlineStr">
        <is>
          <t>Atendimento</t>
        </is>
      </c>
      <c r="B21" s="18" t="inlineStr">
        <is>
          <t>Helena Ferreira</t>
        </is>
      </c>
      <c r="C21" s="20" t="n"/>
      <c r="D21" s="20" t="n"/>
      <c r="E21" s="16" t="inlineStr">
        <is>
          <t>Sim</t>
        </is>
      </c>
      <c r="G21" s="18" t="inlineStr">
        <is>
          <t>João Costa</t>
        </is>
      </c>
      <c r="H21" s="18" t="inlineStr">
        <is>
          <t>Operações</t>
        </is>
      </c>
      <c r="I21" s="16" t="inlineStr">
        <is>
          <t>Sim</t>
        </is>
      </c>
      <c r="K21" s="18" t="inlineStr">
        <is>
          <t>Feriado</t>
        </is>
      </c>
      <c r="L21" s="18" t="inlineStr">
        <is>
          <t>Previstas</t>
        </is>
      </c>
      <c r="M21" s="18" t="inlineStr">
        <is>
          <t>Configuração interna editável</t>
        </is>
      </c>
      <c r="O21" s="14" t="n"/>
      <c r="P21" s="14" t="inlineStr">
        <is>
          <t>Zero</t>
        </is>
      </c>
    </row>
    <row r="22">
      <c r="A22" s="18" t="inlineStr">
        <is>
          <t>Administrativo</t>
        </is>
      </c>
      <c r="B22" s="18" t="inlineStr">
        <is>
          <t>Helena Ferreira</t>
        </is>
      </c>
      <c r="C22" s="20" t="n"/>
      <c r="D22" s="20" t="n"/>
      <c r="E22" s="16" t="inlineStr">
        <is>
          <t>Sim</t>
        </is>
      </c>
      <c r="G22" s="18" t="inlineStr">
        <is>
          <t>Pedro Almeida</t>
        </is>
      </c>
      <c r="H22" s="18" t="inlineStr">
        <is>
          <t>Operações</t>
        </is>
      </c>
      <c r="I22" s="16" t="inlineStr">
        <is>
          <t>Sim</t>
        </is>
      </c>
      <c r="K22" s="18" t="inlineStr">
        <is>
          <t>Ausência justificada</t>
        </is>
      </c>
      <c r="L22" s="18" t="inlineStr">
        <is>
          <t>Manual</t>
        </is>
      </c>
      <c r="M22" s="18" t="inlineStr">
        <is>
          <t>Requer indicação em Horas manuais</t>
        </is>
      </c>
      <c r="O22" s="14" t="n"/>
      <c r="P22" s="14" t="inlineStr">
        <is>
          <t>Manual</t>
        </is>
      </c>
    </row>
    <row r="23">
      <c r="A23" s="18" t="inlineStr">
        <is>
          <t>Logística</t>
        </is>
      </c>
      <c r="B23" s="18" t="inlineStr">
        <is>
          <t>Helena Ferreira</t>
        </is>
      </c>
      <c r="C23" s="20" t="n"/>
      <c r="D23" s="20" t="n"/>
      <c r="E23" s="16" t="inlineStr">
        <is>
          <t>Sim</t>
        </is>
      </c>
      <c r="G23" s="18" t="inlineStr">
        <is>
          <t>Ana Martins</t>
        </is>
      </c>
      <c r="H23" s="18" t="inlineStr">
        <is>
          <t>Atendimento</t>
        </is>
      </c>
      <c r="I23" s="16" t="inlineStr">
        <is>
          <t>Sim</t>
        </is>
      </c>
      <c r="K23" s="18" t="inlineStr">
        <is>
          <t>Ausência não justificada</t>
        </is>
      </c>
      <c r="L23" s="18" t="inlineStr">
        <is>
          <t>Zero</t>
        </is>
      </c>
      <c r="M23" s="18" t="inlineStr">
        <is>
          <t>Configuração interna editável</t>
        </is>
      </c>
    </row>
    <row r="24">
      <c r="A24" s="18" t="n"/>
      <c r="B24" s="18" t="n"/>
      <c r="C24" s="20" t="n"/>
      <c r="D24" s="20" t="n"/>
      <c r="E24" s="16" t="n"/>
      <c r="G24" s="18" t="inlineStr">
        <is>
          <t>Carla Sousa</t>
        </is>
      </c>
      <c r="H24" s="18" t="inlineStr">
        <is>
          <t>Atendimento</t>
        </is>
      </c>
      <c r="I24" s="16" t="inlineStr">
        <is>
          <t>Sim</t>
        </is>
      </c>
      <c r="K24" s="18" t="inlineStr">
        <is>
          <t>Folga</t>
        </is>
      </c>
      <c r="L24" s="18" t="inlineStr">
        <is>
          <t>Zero</t>
        </is>
      </c>
      <c r="M24" s="18" t="inlineStr">
        <is>
          <t>Configuração interna editável</t>
        </is>
      </c>
    </row>
    <row r="25">
      <c r="A25" s="18" t="n"/>
      <c r="B25" s="18" t="n"/>
      <c r="C25" s="20" t="n"/>
      <c r="D25" s="20" t="n"/>
      <c r="E25" s="16" t="n"/>
      <c r="G25" s="18" t="inlineStr">
        <is>
          <t>Inês Rodrigues</t>
        </is>
      </c>
      <c r="H25" s="18" t="inlineStr">
        <is>
          <t>Administrativo</t>
        </is>
      </c>
      <c r="I25" s="16" t="inlineStr">
        <is>
          <t>Sim</t>
        </is>
      </c>
      <c r="K25" s="18" t="inlineStr">
        <is>
          <t>Outro</t>
        </is>
      </c>
      <c r="L25" s="18" t="inlineStr">
        <is>
          <t>Manual</t>
        </is>
      </c>
      <c r="M25" s="18" t="inlineStr">
        <is>
          <t>Requer indicação em Horas manuais</t>
        </is>
      </c>
    </row>
    <row r="26">
      <c r="A26" s="18" t="n"/>
      <c r="B26" s="18" t="n"/>
      <c r="C26" s="20" t="n"/>
      <c r="D26" s="20" t="n"/>
      <c r="E26" s="16" t="n"/>
      <c r="G26" s="18" t="inlineStr">
        <is>
          <t>Tiago Ferreira</t>
        </is>
      </c>
      <c r="H26" s="18" t="inlineStr">
        <is>
          <t>Logística</t>
        </is>
      </c>
      <c r="I26" s="16" t="inlineStr">
        <is>
          <t>Sim</t>
        </is>
      </c>
      <c r="K26" s="18" t="n"/>
      <c r="L26" s="18" t="n"/>
      <c r="M26" s="18" t="n"/>
    </row>
    <row r="27">
      <c r="A27" s="18" t="n"/>
      <c r="B27" s="18" t="n"/>
      <c r="C27" s="20" t="n"/>
      <c r="D27" s="20" t="n"/>
      <c r="E27" s="16" t="n"/>
      <c r="G27" s="18" t="n"/>
      <c r="H27" s="18" t="n"/>
      <c r="I27" s="16" t="n"/>
      <c r="K27" s="18" t="n"/>
      <c r="L27" s="18" t="n"/>
      <c r="M27" s="18" t="n"/>
    </row>
    <row r="28">
      <c r="A28" s="18" t="n"/>
      <c r="B28" s="18" t="n"/>
      <c r="C28" s="20" t="n"/>
      <c r="D28" s="20" t="n"/>
      <c r="E28" s="16" t="n"/>
      <c r="G28" s="18" t="n"/>
      <c r="H28" s="18" t="n"/>
      <c r="I28" s="16" t="n"/>
      <c r="K28" s="18" t="n"/>
      <c r="L28" s="18" t="n"/>
      <c r="M28" s="18" t="n"/>
    </row>
    <row r="29">
      <c r="A29" s="18" t="n"/>
      <c r="B29" s="18" t="n"/>
      <c r="C29" s="20" t="n"/>
      <c r="D29" s="20" t="n"/>
      <c r="E29" s="16" t="n"/>
      <c r="G29" s="18" t="n"/>
      <c r="H29" s="18" t="n"/>
      <c r="I29" s="16" t="n"/>
    </row>
    <row r="30">
      <c r="A30" s="18" t="n"/>
      <c r="B30" s="18" t="n"/>
      <c r="C30" s="20" t="n"/>
      <c r="D30" s="20" t="n"/>
      <c r="E30" s="16" t="n"/>
      <c r="G30" s="18" t="n"/>
      <c r="H30" s="18" t="n"/>
      <c r="I30" s="16" t="n"/>
      <c r="K30" s="23" t="inlineStr">
        <is>
          <t>Os critérios desta tabela são regras internas de cálculo do ficheiro. Não constituem classificação jurídica nem substituem a confirmação do enquadramento aplicável.</t>
        </is>
      </c>
      <c r="L30" s="24" t="n"/>
      <c r="M30" s="25" t="n"/>
    </row>
    <row r="31">
      <c r="A31" s="18" t="n"/>
      <c r="B31" s="18" t="n"/>
      <c r="C31" s="20" t="n"/>
      <c r="D31" s="20" t="n"/>
      <c r="E31" s="16" t="n"/>
      <c r="G31" s="18" t="n"/>
      <c r="H31" s="18" t="n"/>
      <c r="I31" s="16" t="n"/>
    </row>
    <row r="32">
      <c r="A32" s="18" t="n"/>
      <c r="B32" s="18" t="n"/>
      <c r="C32" s="20" t="n"/>
      <c r="D32" s="20" t="n"/>
      <c r="E32" s="16" t="n"/>
      <c r="G32" s="18" t="n"/>
      <c r="H32" s="18" t="n"/>
      <c r="I32" s="16" t="n"/>
    </row>
    <row r="33">
      <c r="A33" s="18" t="n"/>
      <c r="B33" s="18" t="n"/>
      <c r="C33" s="20" t="n"/>
      <c r="D33" s="20" t="n"/>
      <c r="E33" s="16" t="n"/>
      <c r="G33" s="18" t="n"/>
      <c r="H33" s="18" t="n"/>
      <c r="I33" s="16" t="n"/>
    </row>
    <row r="34">
      <c r="A34" s="18" t="n"/>
      <c r="B34" s="18" t="n"/>
      <c r="C34" s="20" t="n"/>
      <c r="D34" s="20" t="n"/>
      <c r="E34" s="16" t="n"/>
      <c r="G34" s="18" t="n"/>
      <c r="H34" s="18" t="n"/>
      <c r="I34" s="16" t="n"/>
    </row>
    <row r="35">
      <c r="A35" s="18" t="n"/>
      <c r="B35" s="18" t="n"/>
      <c r="C35" s="20" t="n"/>
      <c r="D35" s="20" t="n"/>
      <c r="E35" s="16" t="n"/>
      <c r="G35" s="18" t="n"/>
      <c r="H35" s="18" t="n"/>
      <c r="I35" s="16" t="n"/>
    </row>
    <row r="36">
      <c r="A36" s="18" t="n"/>
      <c r="B36" s="18" t="n"/>
      <c r="C36" s="20" t="n"/>
      <c r="D36" s="20" t="n"/>
      <c r="E36" s="16" t="n"/>
      <c r="G36" s="18" t="n"/>
      <c r="H36" s="18" t="n"/>
      <c r="I36" s="16" t="n"/>
    </row>
    <row r="37">
      <c r="A37" s="18" t="n"/>
      <c r="B37" s="18" t="n"/>
      <c r="C37" s="20" t="n"/>
      <c r="D37" s="20" t="n"/>
      <c r="E37" s="16" t="n"/>
      <c r="G37" s="18" t="n"/>
      <c r="H37" s="18" t="n"/>
      <c r="I37" s="16" t="n"/>
    </row>
    <row r="38">
      <c r="A38" s="18" t="n"/>
      <c r="B38" s="18" t="n"/>
      <c r="C38" s="20" t="n"/>
      <c r="D38" s="20" t="n"/>
      <c r="E38" s="16" t="n"/>
      <c r="G38" s="18" t="n"/>
      <c r="H38" s="18" t="n"/>
      <c r="I38" s="16" t="n"/>
    </row>
    <row r="39">
      <c r="G39" s="18" t="n"/>
      <c r="H39" s="18" t="n"/>
      <c r="I39" s="16" t="n"/>
    </row>
    <row r="40">
      <c r="A40" s="23" t="inlineStr">
        <is>
          <t>Os limites de grupo são alertas internos opcionais. Confirmar a configuração aplicável antes da utilização.</t>
        </is>
      </c>
      <c r="B40" s="24" t="n"/>
      <c r="C40" s="24" t="n"/>
      <c r="D40" s="24" t="n"/>
      <c r="E40" s="25" t="n"/>
      <c r="G40" s="18" t="n"/>
      <c r="H40" s="18" t="n"/>
      <c r="I40" s="16" t="n"/>
    </row>
    <row r="41">
      <c r="G41" s="18" t="n"/>
      <c r="H41" s="18" t="n"/>
      <c r="I41" s="16" t="n"/>
    </row>
    <row r="42">
      <c r="G42" s="18" t="n"/>
      <c r="H42" s="18" t="n"/>
      <c r="I42" s="16" t="n"/>
    </row>
    <row r="43">
      <c r="G43" s="18" t="n"/>
      <c r="H43" s="18" t="n"/>
      <c r="I43" s="16" t="n"/>
    </row>
    <row r="44">
      <c r="G44" s="18" t="n"/>
      <c r="H44" s="18" t="n"/>
      <c r="I44" s="16" t="n"/>
    </row>
    <row r="45">
      <c r="G45" s="18" t="n"/>
      <c r="H45" s="18" t="n"/>
      <c r="I45" s="16" t="n"/>
    </row>
    <row r="46">
      <c r="G46" s="18" t="n"/>
      <c r="H46" s="18" t="n"/>
      <c r="I46" s="16" t="n"/>
    </row>
    <row r="47">
      <c r="G47" s="18" t="n"/>
      <c r="H47" s="18" t="n"/>
      <c r="I47" s="16" t="n"/>
    </row>
    <row r="48">
      <c r="G48" s="18" t="n"/>
      <c r="H48" s="18" t="n"/>
      <c r="I48" s="16" t="n"/>
    </row>
    <row r="49">
      <c r="G49" s="18" t="n"/>
      <c r="H49" s="18" t="n"/>
      <c r="I49" s="16" t="n"/>
    </row>
    <row r="50">
      <c r="G50" s="18" t="n"/>
      <c r="H50" s="18" t="n"/>
      <c r="I50" s="16" t="n"/>
    </row>
    <row r="51">
      <c r="G51" s="18" t="n"/>
      <c r="H51" s="18" t="n"/>
      <c r="I51" s="16" t="n"/>
    </row>
    <row r="52">
      <c r="G52" s="18" t="n"/>
      <c r="H52" s="18" t="n"/>
      <c r="I52" s="16" t="n"/>
    </row>
    <row r="53">
      <c r="G53" s="18" t="n"/>
      <c r="H53" s="18" t="n"/>
      <c r="I53" s="16" t="n"/>
    </row>
    <row r="54">
      <c r="G54" s="18" t="n"/>
      <c r="H54" s="18" t="n"/>
      <c r="I54" s="16" t="n"/>
    </row>
    <row r="55">
      <c r="G55" s="18" t="n"/>
      <c r="H55" s="18" t="n"/>
      <c r="I55" s="16" t="n"/>
    </row>
    <row r="56">
      <c r="G56" s="18" t="n"/>
      <c r="H56" s="18" t="n"/>
      <c r="I56" s="16" t="n"/>
    </row>
    <row r="57">
      <c r="G57" s="18" t="n"/>
      <c r="H57" s="18" t="n"/>
      <c r="I57" s="16" t="n"/>
    </row>
    <row r="58">
      <c r="G58" s="18" t="n"/>
      <c r="H58" s="18" t="n"/>
      <c r="I58" s="16" t="n"/>
    </row>
    <row r="59">
      <c r="G59" s="18" t="n"/>
      <c r="H59" s="18" t="n"/>
      <c r="I59" s="16" t="n"/>
    </row>
    <row r="60">
      <c r="G60" s="18" t="n"/>
      <c r="H60" s="18" t="n"/>
      <c r="I60" s="16" t="n"/>
    </row>
    <row r="61">
      <c r="G61" s="18" t="n"/>
      <c r="H61" s="18" t="n"/>
      <c r="I61" s="16" t="n"/>
    </row>
    <row r="62">
      <c r="G62" s="18" t="n"/>
      <c r="H62" s="18" t="n"/>
      <c r="I62" s="16" t="n"/>
    </row>
    <row r="63">
      <c r="G63" s="18" t="n"/>
      <c r="H63" s="18" t="n"/>
      <c r="I63" s="16" t="n"/>
    </row>
    <row r="64">
      <c r="G64" s="18" t="n"/>
      <c r="H64" s="18" t="n"/>
      <c r="I64" s="16" t="n"/>
    </row>
    <row r="65">
      <c r="G65" s="18" t="n"/>
      <c r="H65" s="18" t="n"/>
      <c r="I65" s="16" t="n"/>
    </row>
    <row r="66">
      <c r="G66" s="18" t="n"/>
      <c r="H66" s="18" t="n"/>
      <c r="I66" s="16" t="n"/>
    </row>
    <row r="67">
      <c r="G67" s="18" t="n"/>
      <c r="H67" s="18" t="n"/>
      <c r="I67" s="16" t="n"/>
    </row>
    <row r="68">
      <c r="G68" s="18" t="n"/>
      <c r="H68" s="18" t="n"/>
      <c r="I68" s="16" t="n"/>
    </row>
    <row r="69">
      <c r="G69" s="18" t="n"/>
      <c r="H69" s="18" t="n"/>
      <c r="I69" s="16" t="n"/>
    </row>
    <row r="70">
      <c r="G70" s="18" t="n"/>
      <c r="H70" s="18" t="n"/>
      <c r="I70" s="16" t="n"/>
    </row>
    <row r="71">
      <c r="G71" s="18" t="n"/>
      <c r="H71" s="18" t="n"/>
      <c r="I71" s="16" t="n"/>
    </row>
    <row r="72">
      <c r="G72" s="18" t="n"/>
      <c r="H72" s="18" t="n"/>
      <c r="I72" s="16" t="n"/>
    </row>
    <row r="73">
      <c r="G73" s="18" t="n"/>
      <c r="H73" s="18" t="n"/>
      <c r="I73" s="16" t="n"/>
    </row>
    <row r="74">
      <c r="G74" s="18" t="n"/>
      <c r="H74" s="18" t="n"/>
      <c r="I74" s="16" t="n"/>
    </row>
    <row r="75">
      <c r="G75" s="18" t="n"/>
      <c r="H75" s="18" t="n"/>
      <c r="I75" s="16" t="n"/>
    </row>
    <row r="76">
      <c r="G76" s="18" t="n"/>
      <c r="H76" s="18" t="n"/>
      <c r="I76" s="16" t="n"/>
    </row>
    <row r="77">
      <c r="G77" s="18" t="n"/>
      <c r="H77" s="18" t="n"/>
      <c r="I77" s="16" t="n"/>
    </row>
    <row r="78">
      <c r="G78" s="18" t="n"/>
      <c r="H78" s="18" t="n"/>
      <c r="I78" s="16" t="n"/>
    </row>
    <row r="79">
      <c r="G79" s="18" t="n"/>
      <c r="H79" s="18" t="n"/>
      <c r="I79" s="16" t="n"/>
    </row>
    <row r="80">
      <c r="G80" s="18" t="n"/>
      <c r="H80" s="18" t="n"/>
      <c r="I80" s="16" t="n"/>
    </row>
    <row r="81">
      <c r="G81" s="18" t="n"/>
      <c r="H81" s="18" t="n"/>
      <c r="I81" s="16" t="n"/>
    </row>
    <row r="82">
      <c r="G82" s="18" t="n"/>
      <c r="H82" s="18" t="n"/>
      <c r="I82" s="16" t="n"/>
    </row>
    <row r="83">
      <c r="G83" s="18" t="n"/>
      <c r="H83" s="18" t="n"/>
      <c r="I83" s="16" t="n"/>
    </row>
    <row r="84">
      <c r="G84" s="18" t="n"/>
      <c r="H84" s="18" t="n"/>
      <c r="I84" s="16" t="n"/>
    </row>
    <row r="85">
      <c r="G85" s="18" t="n"/>
      <c r="H85" s="18" t="n"/>
      <c r="I85" s="16" t="n"/>
    </row>
    <row r="86">
      <c r="G86" s="18" t="n"/>
      <c r="H86" s="18" t="n"/>
      <c r="I86" s="16" t="n"/>
    </row>
    <row r="87">
      <c r="G87" s="18" t="n"/>
      <c r="H87" s="18" t="n"/>
      <c r="I87" s="16" t="n"/>
    </row>
    <row r="88">
      <c r="G88" s="18" t="n"/>
      <c r="H88" s="18" t="n"/>
      <c r="I88" s="16" t="n"/>
    </row>
    <row r="89">
      <c r="G89" s="18" t="n"/>
      <c r="H89" s="18" t="n"/>
      <c r="I89" s="16" t="n"/>
    </row>
    <row r="90">
      <c r="G90" s="18" t="n"/>
      <c r="H90" s="18" t="n"/>
      <c r="I90" s="16" t="n"/>
    </row>
    <row r="91">
      <c r="G91" s="18" t="n"/>
      <c r="H91" s="18" t="n"/>
      <c r="I91" s="16" t="n"/>
    </row>
    <row r="92">
      <c r="G92" s="18" t="n"/>
      <c r="H92" s="18" t="n"/>
      <c r="I92" s="16" t="n"/>
    </row>
    <row r="93">
      <c r="G93" s="18" t="n"/>
      <c r="H93" s="18" t="n"/>
      <c r="I93" s="16" t="n"/>
    </row>
    <row r="94">
      <c r="G94" s="18" t="n"/>
      <c r="H94" s="18" t="n"/>
      <c r="I94" s="16" t="n"/>
    </row>
    <row r="95">
      <c r="G95" s="18" t="n"/>
      <c r="H95" s="18" t="n"/>
      <c r="I95" s="16" t="n"/>
    </row>
    <row r="96">
      <c r="G96" s="18" t="n"/>
      <c r="H96" s="18" t="n"/>
      <c r="I96" s="16" t="n"/>
    </row>
    <row r="97">
      <c r="G97" s="18" t="n"/>
      <c r="H97" s="18" t="n"/>
      <c r="I97" s="16" t="n"/>
    </row>
    <row r="98">
      <c r="G98" s="18" t="n"/>
      <c r="H98" s="18" t="n"/>
      <c r="I98" s="16" t="n"/>
    </row>
    <row r="99">
      <c r="G99" s="18" t="n"/>
      <c r="H99" s="18" t="n"/>
      <c r="I99" s="16" t="n"/>
    </row>
    <row r="100">
      <c r="G100" s="18" t="n"/>
      <c r="H100" s="18" t="n"/>
      <c r="I100" s="16" t="n"/>
    </row>
    <row r="101">
      <c r="G101" s="18" t="n"/>
      <c r="H101" s="18" t="n"/>
      <c r="I101" s="16" t="n"/>
    </row>
    <row r="102">
      <c r="G102" s="18" t="n"/>
      <c r="H102" s="18" t="n"/>
      <c r="I102" s="16" t="n"/>
    </row>
    <row r="103">
      <c r="G103" s="18" t="n"/>
      <c r="H103" s="18" t="n"/>
      <c r="I103" s="16" t="n"/>
    </row>
    <row r="104">
      <c r="G104" s="18" t="n"/>
      <c r="H104" s="18" t="n"/>
      <c r="I104" s="16" t="n"/>
    </row>
    <row r="105">
      <c r="G105" s="18" t="n"/>
      <c r="H105" s="18" t="n"/>
      <c r="I105" s="16" t="n"/>
    </row>
    <row r="106">
      <c r="G106" s="18" t="n"/>
      <c r="H106" s="18" t="n"/>
      <c r="I106" s="16" t="n"/>
    </row>
    <row r="107">
      <c r="G107" s="18" t="n"/>
      <c r="H107" s="18" t="n"/>
      <c r="I107" s="16" t="n"/>
    </row>
    <row r="108">
      <c r="G108" s="18" t="n"/>
      <c r="H108" s="18" t="n"/>
      <c r="I108" s="16" t="n"/>
    </row>
    <row r="109">
      <c r="G109" s="18" t="n"/>
      <c r="H109" s="18" t="n"/>
      <c r="I109" s="16" t="n"/>
    </row>
    <row r="110">
      <c r="G110" s="18" t="n"/>
      <c r="H110" s="18" t="n"/>
      <c r="I110" s="16" t="n"/>
    </row>
    <row r="111">
      <c r="G111" s="18" t="n"/>
      <c r="H111" s="18" t="n"/>
      <c r="I111" s="16" t="n"/>
    </row>
    <row r="112">
      <c r="G112" s="18" t="n"/>
      <c r="H112" s="18" t="n"/>
      <c r="I112" s="16" t="n"/>
    </row>
    <row r="113">
      <c r="G113" s="18" t="n"/>
      <c r="H113" s="18" t="n"/>
      <c r="I113" s="16" t="n"/>
    </row>
    <row r="114">
      <c r="G114" s="18" t="n"/>
      <c r="H114" s="18" t="n"/>
      <c r="I114" s="16" t="n"/>
    </row>
    <row r="115">
      <c r="G115" s="18" t="n"/>
      <c r="H115" s="18" t="n"/>
      <c r="I115" s="16" t="n"/>
    </row>
    <row r="116">
      <c r="G116" s="18" t="n"/>
      <c r="H116" s="18" t="n"/>
      <c r="I116" s="16" t="n"/>
    </row>
    <row r="117">
      <c r="G117" s="18" t="n"/>
      <c r="H117" s="18" t="n"/>
      <c r="I117" s="16" t="n"/>
    </row>
    <row r="118">
      <c r="G118" s="18" t="n"/>
      <c r="H118" s="18" t="n"/>
      <c r="I118" s="16" t="n"/>
    </row>
  </sheetData>
  <mergeCells count="3">
    <mergeCell ref="A1:P1"/>
    <mergeCell ref="A40:E40"/>
    <mergeCell ref="K30:M30"/>
  </mergeCells>
  <dataValidations count="7">
    <dataValidation sqref="B6:B7" showErrorMessage="1" showInputMessage="1" allowBlank="0" errorTitle="Data inválida" error="Introduza uma data válida." type="date" errorStyle="stop" operator="greaterThan">
      <formula1>1</formula1>
    </dataValidation>
    <dataValidation sqref="B8" showErrorMessage="1" showInputMessage="1" allowBlank="0" errorTitle="Valor inválido" error="Introduza um valor superior a zero." type="decimal" errorStyle="stop" operator="greaterThan">
      <formula1>0</formula1>
    </dataValidation>
    <dataValidation sqref="B9:B12" showErrorMessage="1" showInputMessage="1" allowBlank="1" errorTitle="Valor inválido" error="Introduza um valor igual ou superior a zero ou deixe vazio." type="decimal" errorStyle="stop" operator="greaterThanOrEqual">
      <formula1>0</formula1>
    </dataValidation>
    <dataValidation sqref="E19:E38" showErrorMessage="1" showInputMessage="1" allowBlank="1" error="Seleccione Sim ou Não." type="list" errorStyle="stop">
      <formula1>=$O$19:$O$20</formula1>
    </dataValidation>
    <dataValidation sqref="H19:H118" showErrorMessage="1" showInputMessage="1" allowBlank="1" error="Seleccione um grupo configurado." type="list" errorStyle="stop">
      <formula1>=$A$19:$A$38</formula1>
    </dataValidation>
    <dataValidation sqref="I19:I118" showErrorMessage="1" showInputMessage="1" allowBlank="1" error="Seleccione Sim ou Não." type="list" errorStyle="stop">
      <formula1>=$O$19:$O$20</formula1>
    </dataValidation>
    <dataValidation sqref="L19:L28" showErrorMessage="1" showInputMessage="1" allowBlank="1" error="Seleccione um critério configurado." type="list" errorStyle="stop">
      <formula1>=$P$19:$P$22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42" customWidth="1" min="2" max="2"/>
    <col width="24" customWidth="1" min="3" max="3"/>
    <col width="22" customWidth="1" min="4" max="4"/>
    <col width="20" customWidth="1" min="5" max="5"/>
    <col width="20" customWidth="1" min="6" max="6"/>
  </cols>
  <sheetData>
    <row r="1" ht="28" customHeight="1">
      <c r="A1" s="1" t="inlineStr">
        <is>
          <t>Instruções de utilização</t>
        </is>
      </c>
      <c r="B1" s="24" t="n"/>
      <c r="C1" s="24" t="n"/>
      <c r="D1" s="24" t="n"/>
      <c r="E1" s="24" t="n"/>
      <c r="F1" s="25" t="n"/>
    </row>
    <row r="3">
      <c r="A3" s="2" t="inlineStr">
        <is>
          <t>1 — Finalidade</t>
        </is>
      </c>
      <c r="B3" s="2" t="n"/>
      <c r="C3" s="2" t="n"/>
      <c r="D3" s="2" t="n"/>
      <c r="E3" s="2" t="n"/>
      <c r="F3" s="2" t="n"/>
    </row>
    <row r="4" ht="42" customHeight="1">
      <c r="A4" s="22" t="inlineStr">
        <is>
          <t>Este ficheiro permite registar e acompanhar internamente horas previstas, realizadas e consideradas num banco de horas organizado por grupos. Os saldos apresentados resultam da diferença entre horas consideradas e horas previstas.</t>
        </is>
      </c>
    </row>
    <row r="7">
      <c r="A7" s="2" t="inlineStr">
        <is>
          <t>2 — Configuração inicial</t>
        </is>
      </c>
      <c r="B7" s="2" t="n"/>
      <c r="C7" s="2" t="n"/>
      <c r="D7" s="2" t="n"/>
      <c r="E7" s="2" t="n"/>
      <c r="F7" s="2" t="n"/>
    </row>
    <row r="8">
      <c r="A8" s="22" t="inlineStr">
        <is>
          <t>1. Preencha a identificação da entidade e do responsável na folha Parâmetros.</t>
        </is>
      </c>
    </row>
    <row r="9">
      <c r="A9" s="22" t="inlineStr">
        <is>
          <t>2. Defina a data inicial e a data final do período.</t>
        </is>
      </c>
    </row>
    <row r="10">
      <c r="A10" s="22" t="inlineStr">
        <is>
          <t>3. Confirme o máximo técnico de horas por registo.</t>
        </is>
      </c>
    </row>
    <row r="11">
      <c r="A11" s="22" t="inlineStr">
        <is>
          <t>4. Preencha apenas os limites internos que pretenda monitorizar.</t>
        </is>
      </c>
    </row>
    <row r="12">
      <c r="A12" s="22" t="inlineStr">
        <is>
          <t>5. Configure os grupos, colaboradores e tipos de dia antes de iniciar os registos.</t>
        </is>
      </c>
    </row>
    <row r="13" ht="42" customHeight="1">
      <c r="A13" s="23" t="inlineStr">
        <is>
          <t>Os limites e critérios apresentados são configuráveis e internos. Antes de os utilizar como referência de controlo, confirme o enquadramento aplicável em fonte oficial ou com apoio técnico qualificado.</t>
        </is>
      </c>
    </row>
    <row r="16">
      <c r="A16" s="2" t="inlineStr">
        <is>
          <t>3 — Registo diário</t>
        </is>
      </c>
      <c r="B16" s="2" t="n"/>
      <c r="C16" s="2" t="n"/>
      <c r="D16" s="2" t="n"/>
      <c r="E16" s="2" t="n"/>
      <c r="F16" s="2" t="n"/>
    </row>
    <row r="17">
      <c r="A17" s="22" t="inlineStr">
        <is>
          <t>1. Na folha Registo, seleccione o colaborador e o grupo.</t>
        </is>
      </c>
    </row>
    <row r="18">
      <c r="A18" s="22" t="inlineStr">
        <is>
          <t>2. Introduza a data e o tipo de dia.</t>
        </is>
      </c>
    </row>
    <row r="19">
      <c r="A19" s="22" t="inlineStr">
        <is>
          <t>3. Preencha as horas previstas e, quando aplicável, as horas realizadas.</t>
        </is>
      </c>
    </row>
    <row r="20">
      <c r="A20" s="22" t="inlineStr">
        <is>
          <t>4. Preencha Horas manuais apenas quando o critério de consideração for Manual.</t>
        </is>
      </c>
    </row>
    <row r="21">
      <c r="A21" s="22" t="inlineStr">
        <is>
          <t>5. Utilize Observações para justificar ou contextualizar o registo.</t>
        </is>
      </c>
    </row>
    <row r="22">
      <c r="A22" s="22" t="inlineStr">
        <is>
          <t>6. Preencha os campos de validação quando o registo tiver sido revisto.</t>
        </is>
      </c>
    </row>
    <row r="25">
      <c r="A25" s="2" t="inlineStr">
        <is>
          <t>4 — Leitura dos resultados</t>
        </is>
      </c>
      <c r="B25" s="2" t="n"/>
      <c r="C25" s="2" t="n"/>
      <c r="D25" s="2" t="n"/>
      <c r="E25" s="2" t="n"/>
      <c r="F25" s="2" t="n"/>
    </row>
    <row r="26">
      <c r="A26" s="11" t="inlineStr">
        <is>
          <t>Campo</t>
        </is>
      </c>
      <c r="B26" s="11" t="inlineStr">
        <is>
          <t>Significado</t>
        </is>
      </c>
    </row>
    <row r="27">
      <c r="A27" s="6" t="inlineStr">
        <is>
          <t>Horas consideradas</t>
        </is>
      </c>
      <c r="B27" s="22" t="inlineStr">
        <is>
          <t>Horas apuradas segundo o critério configurado para o tipo de dia</t>
        </is>
      </c>
    </row>
    <row r="28">
      <c r="A28" s="6" t="inlineStr">
        <is>
          <t>Variação do banco</t>
        </is>
      </c>
      <c r="B28" s="22" t="inlineStr">
        <is>
          <t>Diferença entre horas consideradas e horas previstas</t>
        </is>
      </c>
    </row>
    <row r="29">
      <c r="A29" s="6" t="inlineStr">
        <is>
          <t>Saldo acumulado do colaborador</t>
        </is>
      </c>
      <c r="B29" s="22" t="inlineStr">
        <is>
          <t>Soma das variações do colaborador até à data do registo</t>
        </is>
      </c>
    </row>
    <row r="30">
      <c r="A30" s="6" t="inlineStr">
        <is>
          <t>Registos a rever</t>
        </is>
      </c>
      <c r="B30" s="22" t="inlineStr">
        <is>
          <t>Registos com incoerências, duplicados, dados em falta ou alertas internos</t>
        </is>
      </c>
    </row>
    <row r="31">
      <c r="A31" s="6" t="inlineStr">
        <is>
          <t>Estado do limite conjunto</t>
        </is>
      </c>
      <c r="B31" s="22" t="inlineStr">
        <is>
          <t>Verificação face aos limites internos configurados para cada grupo</t>
        </is>
      </c>
    </row>
    <row r="34">
      <c r="A34" s="2" t="inlineStr">
        <is>
          <t>5 — Controlos recomendados</t>
        </is>
      </c>
      <c r="B34" s="2" t="n"/>
      <c r="C34" s="2" t="n"/>
      <c r="D34" s="2" t="n"/>
      <c r="E34" s="2" t="n"/>
      <c r="F34" s="2" t="n"/>
    </row>
    <row r="35">
      <c r="A35" s="22" t="inlineStr">
        <is>
          <t>1. Filtrar a folha Registo por Estado = Rever.</t>
        </is>
      </c>
    </row>
    <row r="36">
      <c r="A36" s="22" t="inlineStr">
        <is>
          <t>2. Corrigir duplicados ou completar horas em falta.</t>
        </is>
      </c>
    </row>
    <row r="37">
      <c r="A37" s="22" t="inlineStr">
        <is>
          <t>3. Verificar se o grupo indicado corresponde ao colaborador.</t>
        </is>
      </c>
    </row>
    <row r="38">
      <c r="A38" s="22" t="inlineStr">
        <is>
          <t>4. Consultar os controlos finais no Painel.</t>
        </is>
      </c>
    </row>
    <row r="39">
      <c r="A39" s="22" t="inlineStr">
        <is>
          <t>5. Confirmar que a reconciliação do saldo apresenta OK.</t>
        </is>
      </c>
    </row>
    <row r="40">
      <c r="A40" s="22" t="inlineStr">
        <is>
          <t>6. Filtrar o Registo por colaborador para consultar o respectivo saldo acumulado.</t>
        </is>
      </c>
    </row>
    <row r="42">
      <c r="A42" s="2" t="inlineStr">
        <is>
          <t>6 — Limites do ficheiro</t>
        </is>
      </c>
      <c r="B42" s="2" t="n"/>
      <c r="C42" s="2" t="n"/>
      <c r="D42" s="2" t="n"/>
      <c r="E42" s="2" t="n"/>
      <c r="F42" s="2" t="n"/>
    </row>
    <row r="43" ht="42" customHeight="1">
      <c r="A43" s="23" t="inlineStr">
        <is>
          <t>Este ficheiro não calcula remunerações, trabalho suplementar remunerado, IRS, Segurança Social, subsídios, duodécimos ou quaisquer valores monetários. Não constitui prova de cumprimento legal, laboral, fiscal ou contributivo.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2026-09-02T11:59:51Z</dcterms:created>
  <dcterms:modified xmlns:dcterms="http://purl.org/dc/terms/" xmlns:xsi="http://www.w3.org/2001/XMLSchema-instance" xsi:type="dcterms:W3CDTF">2026-09-02T11:59:51Z</dcterms:modified>
</cp:coreProperties>
</file>