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inel" sheetId="1" state="visible" r:id="rId1"/>
    <sheet xmlns:r="http://schemas.openxmlformats.org/officeDocument/2006/relationships" name="Declarações" sheetId="2" state="visible" r:id="rId2"/>
    <sheet xmlns:r="http://schemas.openxmlformats.org/officeDocument/2006/relationships" name="Pagamentos" sheetId="3" state="visible" r:id="rId3"/>
    <sheet xmlns:r="http://schemas.openxmlformats.org/officeDocument/2006/relationships" name="Instruções" sheetId="4" state="visible" r:id="rId4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d/m/yyyy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color rgb="001F2937"/>
      <sz val="10"/>
    </font>
    <font>
      <name val="Calibri"/>
      <color rgb="001F2937"/>
      <sz val="10"/>
    </font>
    <font>
      <name val="Calibri"/>
      <color rgb="000563C1"/>
      <sz val="10"/>
      <u val="single"/>
    </font>
    <font>
      <name val="Calibri"/>
      <color rgb="006B7280"/>
      <sz val="10"/>
    </font>
  </fonts>
  <fills count="8">
    <fill>
      <patternFill/>
    </fill>
    <fill>
      <patternFill patternType="gray125"/>
    </fill>
    <fill>
      <patternFill patternType="solid">
        <fgColor rgb="000B4F6C"/>
      </patternFill>
    </fill>
    <fill>
      <patternFill patternType="solid">
        <fgColor rgb="00146B4A"/>
      </patternFill>
    </fill>
    <fill>
      <patternFill patternType="solid">
        <fgColor rgb="00F6D98B"/>
      </patternFill>
    </fill>
    <fill>
      <patternFill patternType="solid">
        <fgColor rgb="00FFF3D6"/>
      </patternFill>
    </fill>
    <fill>
      <patternFill patternType="solid">
        <fgColor rgb="00E7EAEC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CBD5D8"/>
      </left>
      <right style="thin">
        <color rgb="00CBD5D8"/>
      </right>
      <top style="thin">
        <color rgb="00CBD5D8"/>
      </top>
      <bottom style="thin">
        <color rgb="00CBD5D8"/>
      </bottom>
    </border>
    <border>
      <left/>
      <right/>
      <top style="thin">
        <color rgb="00CBD5D8"/>
      </top>
      <bottom/>
      <diagonal/>
    </border>
    <border>
      <left/>
      <right style="thin">
        <color rgb="00CBD5D8"/>
      </right>
      <top style="thin">
        <color rgb="00CBD5D8"/>
      </top>
      <bottom/>
      <diagonal/>
    </border>
    <border>
      <left/>
      <right/>
      <top style="thin">
        <color rgb="00CBD5D8"/>
      </top>
      <bottom style="thin">
        <color rgb="00CBD5D8"/>
      </bottom>
      <diagonal/>
    </border>
    <border>
      <left/>
      <right style="thin">
        <color rgb="00CBD5D8"/>
      </right>
      <top style="thin">
        <color rgb="00CBD5D8"/>
      </top>
      <bottom style="thin">
        <color rgb="00CBD5D8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4" fillId="5" borderId="1" applyAlignment="1" applyProtection="1" pivotButton="0" quotePrefix="0" xfId="0">
      <alignment horizontal="center" vertical="center" wrapText="1"/>
      <protection locked="0" hidden="0"/>
    </xf>
    <xf numFmtId="0" fontId="2" fillId="2" borderId="1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164" fontId="4" fillId="5" borderId="1" applyAlignment="1" applyProtection="1" pivotButton="0" quotePrefix="0" xfId="0">
      <alignment horizontal="center" vertical="center" wrapText="1"/>
      <protection locked="0" hidden="0"/>
    </xf>
    <xf numFmtId="0" fontId="3" fillId="6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164" fontId="3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applyProtection="1" pivotButton="0" quotePrefix="0" xfId="0">
      <alignment horizontal="left" vertical="center" wrapText="1"/>
      <protection locked="0" hidden="0"/>
    </xf>
    <xf numFmtId="164" fontId="4" fillId="6" borderId="1" applyAlignment="1" pivotButton="0" quotePrefix="0" xfId="0">
      <alignment horizontal="center" vertical="center" wrapText="1"/>
    </xf>
    <xf numFmtId="0" fontId="5" fillId="5" borderId="1" applyAlignment="1" applyProtection="1" pivotButton="0" quotePrefix="0" xfId="0">
      <alignment horizontal="left" vertical="center" wrapText="1"/>
      <protection locked="0" hidden="0"/>
    </xf>
    <xf numFmtId="0" fontId="4" fillId="7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top" wrapText="1"/>
    </xf>
    <xf numFmtId="0" fontId="4" fillId="7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8">
    <dxf>
      <font>
        <name val="Calibri"/>
        <b val="1"/>
        <color rgb="00146B4A"/>
        <sz val="10"/>
      </font>
      <fill>
        <patternFill patternType="solid">
          <fgColor rgb="00CDE8D6"/>
        </patternFill>
      </fill>
    </dxf>
    <dxf>
      <font>
        <name val="Calibri"/>
        <b val="1"/>
        <color rgb="009C2F1A"/>
        <sz val="10"/>
      </font>
      <fill>
        <patternFill patternType="solid">
          <fgColor rgb="00F3C7C2"/>
        </patternFill>
      </fill>
    </dxf>
    <dxf>
      <font>
        <name val="Calibri"/>
        <b val="1"/>
        <color rgb="001F2937"/>
        <sz val="10"/>
      </font>
      <fill>
        <patternFill patternType="solid">
          <fgColor rgb="00F6D98B"/>
        </patternFill>
      </fill>
    </dxf>
    <dxf>
      <font>
        <name val="Calibri"/>
        <color rgb="001F2937"/>
        <sz val="10"/>
      </font>
      <fill>
        <patternFill patternType="solid">
          <fgColor rgb="00FFF3D6"/>
        </patternFill>
      </fill>
    </dxf>
    <dxf>
      <font>
        <name val="Calibri"/>
        <color rgb="001F2937"/>
        <sz val="10"/>
      </font>
      <fill>
        <patternFill patternType="solid">
          <fgColor rgb="00E7EAEC"/>
        </patternFill>
      </fill>
    </dxf>
    <dxf>
      <font>
        <name val="Calibri"/>
        <color rgb="006B7280"/>
        <sz val="10"/>
      </font>
      <fill>
        <patternFill patternType="solid">
          <fgColor rgb="00E7EAEC"/>
        </patternFill>
      </fill>
    </dxf>
    <dxf>
      <font>
        <name val="Calibri"/>
        <b val="1"/>
        <color rgb="00FFFFFF"/>
        <sz val="10"/>
      </font>
      <fill>
        <patternFill patternType="solid">
          <fgColor rgb="006B7280"/>
        </patternFill>
      </fill>
    </dxf>
    <dxf>
      <font>
        <name val="Calibri"/>
        <b val="1"/>
        <color rgb="009C2F1A"/>
        <sz val="10"/>
      </font>
      <fill>
        <patternFill patternType="solid">
          <fgColor rgb="00F6D98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Situação das obrigações fiscais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'Painel'!B15</f>
            </strRef>
          </tx>
          <spPr>
            <a:solidFill xmlns:a="http://schemas.openxmlformats.org/drawingml/2006/main">
              <a:srgbClr val="5B9BD5"/>
            </a:solidFill>
            <a:ln xmlns:a="http://schemas.openxmlformats.org/drawingml/2006/main">
              <a:solidFill>
                <a:srgbClr val="5B9BD5"/>
              </a:solidFill>
              <a:prstDash val="solid"/>
            </a:ln>
          </spPr>
          <cat>
            <numRef>
              <f>'Painel'!$A$16:$A$17</f>
            </numRef>
          </cat>
          <val>
            <numRef>
              <f>'Painel'!$B$16:$B$17</f>
            </numRef>
          </val>
        </ser>
        <ser>
          <idx val="1"/>
          <order val="1"/>
          <tx>
            <strRef>
              <f>'Painel'!C15</f>
            </strRef>
          </tx>
          <spPr>
            <a:solidFill xmlns:a="http://schemas.openxmlformats.org/drawingml/2006/main">
              <a:srgbClr val="F4B183"/>
            </a:solidFill>
            <a:ln xmlns:a="http://schemas.openxmlformats.org/drawingml/2006/main">
              <a:solidFill>
                <a:srgbClr val="F4B183"/>
              </a:solidFill>
              <a:prstDash val="solid"/>
            </a:ln>
          </spPr>
          <cat>
            <numRef>
              <f>'Painel'!$A$16:$A$17</f>
            </numRef>
          </cat>
          <val>
            <numRef>
              <f>'Painel'!$C$16:$C$17</f>
            </numRef>
          </val>
        </ser>
        <ser>
          <idx val="2"/>
          <order val="2"/>
          <tx>
            <strRef>
              <f>'Painel'!D15</f>
            </strRef>
          </tx>
          <spPr>
            <a:solidFill xmlns:a="http://schemas.openxmlformats.org/drawingml/2006/main">
              <a:srgbClr val="C75B39"/>
            </a:solidFill>
            <a:ln xmlns:a="http://schemas.openxmlformats.org/drawingml/2006/main">
              <a:solidFill>
                <a:srgbClr val="C75B39"/>
              </a:solidFill>
              <a:prstDash val="solid"/>
            </a:ln>
          </spPr>
          <cat>
            <numRef>
              <f>'Painel'!$A$16:$A$17</f>
            </numRef>
          </cat>
          <val>
            <numRef>
              <f>'Painel'!$D$16:$D$17</f>
            </numRef>
          </val>
        </ser>
        <ser>
          <idx val="3"/>
          <order val="3"/>
          <tx>
            <strRef>
              <f>'Painel'!E15</f>
            </strRef>
          </tx>
          <spPr>
            <a:solidFill xmlns:a="http://schemas.openxmlformats.org/drawingml/2006/main">
              <a:srgbClr val="70AD47"/>
            </a:solidFill>
            <a:ln xmlns:a="http://schemas.openxmlformats.org/drawingml/2006/main">
              <a:solidFill>
                <a:srgbClr val="70AD47"/>
              </a:solidFill>
              <a:prstDash val="solid"/>
            </a:ln>
          </spPr>
          <cat>
            <numRef>
              <f>'Painel'!$A$16:$A$17</f>
            </numRef>
          </cat>
          <val>
            <numRef>
              <f>'Painel'!$E$16:$E$17</f>
            </numRef>
          </val>
        </ser>
        <ser>
          <idx val="4"/>
          <order val="4"/>
          <tx>
            <strRef>
              <f>'Painel'!F15</f>
            </strRef>
          </tx>
          <spPr>
            <a:solidFill xmlns:a="http://schemas.openxmlformats.org/drawingml/2006/main">
              <a:srgbClr val="A5A5A5"/>
            </a:solidFill>
            <a:ln xmlns:a="http://schemas.openxmlformats.org/drawingml/2006/main">
              <a:solidFill>
                <a:srgbClr val="A5A5A5"/>
              </a:solidFill>
              <a:prstDash val="solid"/>
            </a:ln>
          </spPr>
          <cat>
            <numRef>
              <f>'Painel'!$A$16:$A$17</f>
            </numRef>
          </cat>
          <val>
            <numRef>
              <f>'Painel'!$F$16:$F$17</f>
            </numRef>
          </val>
        </ser>
        <ser>
          <idx val="5"/>
          <order val="5"/>
          <tx>
            <strRef>
              <f>'Painel'!G15</f>
            </strRef>
          </tx>
          <spPr>
            <a:solidFill xmlns:a="http://schemas.openxmlformats.org/drawingml/2006/main">
              <a:srgbClr val="D9E1F2"/>
            </a:solidFill>
            <a:ln xmlns:a="http://schemas.openxmlformats.org/drawingml/2006/main">
              <a:solidFill>
                <a:srgbClr val="D9E1F2"/>
              </a:solidFill>
              <a:prstDash val="solid"/>
            </a:ln>
          </spPr>
          <cat>
            <numRef>
              <f>'Painel'!$A$16:$A$17</f>
            </numRef>
          </cat>
          <val>
            <numRef>
              <f>'Painel'!$G$16:$G$17</f>
            </numRef>
          </val>
        </ser>
        <ser>
          <idx val="6"/>
          <order val="6"/>
          <tx>
            <strRef>
              <f>'Painel'!H15</f>
            </strRef>
          </tx>
          <spPr>
            <a:solidFill xmlns:a="http://schemas.openxmlformats.org/drawingml/2006/main">
              <a:srgbClr val="6B7280"/>
            </a:solidFill>
            <a:ln xmlns:a="http://schemas.openxmlformats.org/drawingml/2006/main">
              <a:solidFill>
                <a:srgbClr val="6B7280"/>
              </a:solidFill>
              <a:prstDash val="solid"/>
            </a:ln>
          </spPr>
          <cat>
            <numRef>
              <f>'Painel'!$A$16:$A$17</f>
            </numRef>
          </cat>
          <val>
            <numRef>
              <f>'Painel'!$H$16:$H$17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Tipo de obrigação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Número de obrigações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blDeclarations" displayName="tblDeclarations" ref="A9:S109" headerRowCount="1">
  <autoFilter ref="A9:S109"/>
  <tableColumns count="19">
    <tableColumn id="1" name="N.º"/>
    <tableColumn id="2" name="Ano"/>
    <tableColumn id="3" name="Imposto"/>
    <tableColumn id="4" name="Obrigação"/>
    <tableColumn id="5" name="Período de referência"/>
    <tableColumn id="6" name="Data-limite AT"/>
    <tableColumn id="7" name="Prorrogação oficial?"/>
    <tableColumn id="8" name="Nova data-limite"/>
    <tableColumn id="9" name="Data-limite aplicável"/>
    <tableColumn id="10" name="Estado de cumprimento"/>
    <tableColumn id="11" name="Data de cumprimento"/>
    <tableColumn id="12" name="Referência/documento AT"/>
    <tableColumn id="13" name="Nota ou ligação oficial"/>
    <tableColumn id="14" name="Dias até ao prazo"/>
    <tableColumn id="15" name="Alerta"/>
    <tableColumn id="16" name="Confirmado na fonte oficial?"/>
    <tableColumn id="17" name="Data de atualização"/>
    <tableColumn id="18" name="Responsável"/>
    <tableColumn id="19" name="Controlo do regist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blPayments" displayName="tblPayments" ref="A9:S109" headerRowCount="1">
  <autoFilter ref="A9:S109"/>
  <tableColumns count="19">
    <tableColumn id="1" name="N.º"/>
    <tableColumn id="2" name="Ano"/>
    <tableColumn id="3" name="Imposto"/>
    <tableColumn id="4" name="Obrigação"/>
    <tableColumn id="5" name="Período de referência"/>
    <tableColumn id="6" name="Data-limite AT"/>
    <tableColumn id="7" name="Prorrogação oficial?"/>
    <tableColumn id="8" name="Nova data-limite"/>
    <tableColumn id="9" name="Data-limite aplicável"/>
    <tableColumn id="10" name="Estado de cumprimento"/>
    <tableColumn id="11" name="Data de cumprimento"/>
    <tableColumn id="12" name="Referência/documento AT"/>
    <tableColumn id="13" name="Nota ou ligação oficial"/>
    <tableColumn id="14" name="Dias até ao prazo"/>
    <tableColumn id="15" name="Alerta"/>
    <tableColumn id="16" name="Confirmado na fonte oficial?"/>
    <tableColumn id="17" name="Data de atualização"/>
    <tableColumn id="18" name="Responsável"/>
    <tableColumn id="19" name="Controlo do regis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info.portaldasfinancas.gov.pt/pt/apoio_contribuinte/calendario_fiscal/Pages/Quadro_res_Decl_2026.aspx" TargetMode="External" Id="rId1"/><Relationship Type="http://schemas.openxmlformats.org/officeDocument/2006/relationships/hyperlink" Target="https://info.portaldasfinancas.gov.pt/pt/apoio_contribuinte/calendario_fiscal/Pages/Quadro_res_Decl_2026.aspx" TargetMode="External" Id="rId2"/><Relationship Type="http://schemas.openxmlformats.org/officeDocument/2006/relationships/hyperlink" Target="https://info.portaldasfinancas.gov.pt/pt/apoio_contribuinte/calendario_fiscal/Pages/Quadro_res_Decl_2026.aspx" TargetMode="External" Id="rId3"/><Relationship Type="http://schemas.openxmlformats.org/officeDocument/2006/relationships/hyperlink" Target="https://info.portaldasfinancas.gov.pt/pt/apoio_contribuinte/calendario_fiscal/Pages/Quadro_res_Decl_2026.aspx" TargetMode="External" Id="rId4"/><Relationship Type="http://schemas.openxmlformats.org/officeDocument/2006/relationships/table" Target="/xl/tables/table1.xml" Id="rId5"/></Relationships>
</file>

<file path=xl/worksheets/_rels/sheet3.xml.rels><Relationships xmlns="http://schemas.openxmlformats.org/package/2006/relationships"><Relationship Type="http://schemas.openxmlformats.org/officeDocument/2006/relationships/hyperlink" Target="https://info.portaldasfinancas.gov.pt/pt/apoio_contribuinte/calendario_fiscal/Pages/Quadro_res_Pag_2026.aspx" TargetMode="External" Id="rId1"/><Relationship Type="http://schemas.openxmlformats.org/officeDocument/2006/relationships/hyperlink" Target="https://info.portaldasfinancas.gov.pt/pt/apoio_contribuinte/calendario_fiscal/Pages/Quadro_res_Pag_2026.aspx" TargetMode="External" Id="rId2"/><Relationship Type="http://schemas.openxmlformats.org/officeDocument/2006/relationships/hyperlink" Target="https://info.portaldasfinancas.gov.pt/pt/apoio_contribuinte/calendario_fiscal/Pages/Quadro_res_Pag_2026.aspx" TargetMode="External" Id="rId3"/><Relationship Type="http://schemas.openxmlformats.org/officeDocument/2006/relationships/table" Target="/xl/tables/table2.xml" Id="rId4"/></Relationships>
</file>

<file path=xl/worksheets/_rels/sheet4.xml.rels><Relationships xmlns="http://schemas.openxmlformats.org/package/2006/relationships"><Relationship Type="http://schemas.openxmlformats.org/officeDocument/2006/relationships/hyperlink" Target="https://info.portaldasfinancas.gov.pt/pt/apoio_contribuinte/calendario_fiscal/Pages/Quadro_res_Decl_2026.aspx" TargetMode="External" Id="rId1"/><Relationship Type="http://schemas.openxmlformats.org/officeDocument/2006/relationships/hyperlink" Target="https://info.portaldasfinancas.gov.pt/pt/apoio_contribuinte/calendario_fiscal/Pages/Quadro_res_Pag_2026.aspx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10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9" customWidth="1" min="2" max="2"/>
    <col width="14" customWidth="1" min="3" max="3"/>
    <col width="4" customWidth="1" min="4" max="4"/>
    <col width="4" customWidth="1" min="5" max="5"/>
    <col width="31" customWidth="1" min="6" max="6"/>
    <col width="16" customWidth="1" min="7" max="7"/>
    <col width="12" customWidth="1" min="8" max="8"/>
    <col width="4" customWidth="1" min="9" max="9"/>
    <col width="25" customWidth="1" min="10" max="10"/>
    <col width="22" customWidth="1" min="11" max="11"/>
    <col width="18" customWidth="1" min="12" max="12"/>
  </cols>
  <sheetData>
    <row r="1" ht="27" customHeight="1">
      <c r="A1" s="1" t="inlineStr">
        <is>
          <t>Calendário Fiscal da AT — Portugal</t>
        </is>
      </c>
      <c r="B1" s="25" t="n"/>
      <c r="C1" s="25" t="n"/>
      <c r="D1" s="25" t="n"/>
      <c r="E1" s="25" t="n"/>
      <c r="F1" s="25" t="n"/>
      <c r="G1" s="25" t="n"/>
      <c r="H1" s="25" t="n"/>
      <c r="I1" s="25" t="n"/>
      <c r="J1" s="26" t="n"/>
    </row>
    <row r="2" ht="28" customHeight="1">
      <c r="A2" s="2" t="inlineStr">
        <is>
          <t>Registo anual de obrigações declarativas e de pagamento, sujeito a confirmação na fonte oficial da AT.</t>
        </is>
      </c>
      <c r="B2" s="3" t="n"/>
      <c r="C2" s="3" t="n"/>
      <c r="D2" s="3" t="n"/>
      <c r="E2" s="3" t="n"/>
      <c r="F2" s="3" t="n"/>
      <c r="G2" s="3" t="n"/>
      <c r="H2" s="3" t="n"/>
      <c r="I2" s="3" t="n"/>
      <c r="J2" s="3" t="n"/>
    </row>
    <row r="3"/>
    <row r="4">
      <c r="A4" s="2" t="inlineStr">
        <is>
          <t>Ano em consulta</t>
        </is>
      </c>
      <c r="B4" s="4" t="n">
        <v>2026</v>
      </c>
      <c r="F4" s="5" t="inlineStr">
        <is>
          <t>Indicadores do ano em consulta</t>
        </is>
      </c>
      <c r="G4" s="6" t="n"/>
      <c r="H4" s="6" t="n"/>
      <c r="J4" s="5" t="inlineStr">
        <is>
          <t>Controlo final dos totais</t>
        </is>
      </c>
      <c r="K4" s="6" t="n"/>
      <c r="L4" s="6" t="n"/>
    </row>
    <row r="5">
      <c r="A5" s="2" t="inlineStr">
        <is>
          <t>Data de referência para alertas</t>
        </is>
      </c>
      <c r="B5" s="7" t="n">
        <v>46265</v>
      </c>
      <c r="F5" s="8" t="inlineStr">
        <is>
          <t>Declarações registadas</t>
        </is>
      </c>
      <c r="G5" s="9">
        <f>IFERROR(COUNTIF('Declarações'!$B$10:$B$109,$B$4),0)</f>
        <v/>
      </c>
      <c r="H5" s="10" t="n"/>
      <c r="J5" s="8" t="inlineStr">
        <is>
          <t>Registos activos</t>
        </is>
      </c>
      <c r="K5" s="9">
        <f>IFERROR(G5+G6,0)</f>
        <v/>
      </c>
      <c r="L5" s="10" t="n"/>
    </row>
    <row r="6">
      <c r="A6" s="2" t="inlineStr">
        <is>
          <t>Antecedência do alerta (dias)</t>
        </is>
      </c>
      <c r="B6" s="4" t="n">
        <v>14</v>
      </c>
      <c r="F6" s="8" t="inlineStr">
        <is>
          <t>Pagamentos registados</t>
        </is>
      </c>
      <c r="G6" s="9">
        <f>IFERROR(COUNTIF('Pagamentos'!$B$10:$B$109,$B$4),0)</f>
        <v/>
      </c>
      <c r="H6" s="10" t="n"/>
      <c r="J6" s="8" t="inlineStr">
        <is>
          <t>Registos classificados</t>
        </is>
      </c>
      <c r="K6" s="9">
        <f>IFERROR(SUM(B16:H17),0)</f>
        <v/>
      </c>
      <c r="L6" s="10" t="n"/>
    </row>
    <row r="7" ht="42" customHeight="1">
      <c r="A7" s="2" t="inlineStr">
        <is>
          <t>Nota sobre os parâmetros</t>
        </is>
      </c>
      <c r="B7" s="10" t="inlineStr">
        <is>
          <t>A antecedência é uma preferência de organização interna; não corresponde a um prazo oficial.</t>
        </is>
      </c>
      <c r="C7" s="10" t="n"/>
      <c r="D7" s="10" t="n"/>
      <c r="E7" s="10" t="n"/>
      <c r="F7" s="8" t="inlineStr">
        <is>
          <t>Obrigações a vencer</t>
        </is>
      </c>
      <c r="G7" s="9">
        <f>IFERROR(COUNTIFS('Declarações'!$B$10:$B$109,$B$4,'Declarações'!$O$10:$O$109,"A vencer"),0)+IFERROR(COUNTIFS('Pagamentos'!$B$10:$B$109,$B$4,'Pagamentos'!$O$10:$O$109,"A vencer"),0)</f>
        <v/>
      </c>
      <c r="H7" s="10" t="n"/>
      <c r="J7" s="8" t="inlineStr">
        <is>
          <t>Diferença</t>
        </is>
      </c>
      <c r="K7" s="9">
        <f>IFERROR(K5-K6,0)</f>
        <v/>
      </c>
      <c r="L7" s="10" t="n"/>
    </row>
    <row r="8">
      <c r="F8" s="8" t="inlineStr">
        <is>
          <t>Obrigações em atraso</t>
        </is>
      </c>
      <c r="G8" s="9">
        <f>IFERROR(COUNTIFS('Declarações'!$B$10:$B$109,$B$4,'Declarações'!$O$10:$O$109,"Em atraso"),0)+IFERROR(COUNTIFS('Pagamentos'!$B$10:$B$109,$B$4,'Pagamentos'!$O$10:$O$109,"Em atraso"),0)</f>
        <v/>
      </c>
      <c r="H8" s="10" t="n"/>
      <c r="J8" s="8" t="inlineStr">
        <is>
          <t>Resultado</t>
        </is>
      </c>
      <c r="K8" s="9">
        <f>IF(K7=0,"OK","Verificar classificação")</f>
        <v/>
      </c>
      <c r="L8" s="10" t="n"/>
    </row>
    <row r="9" ht="38" customHeight="1">
      <c r="F9" s="8" t="inlineStr">
        <is>
          <t>Registos por confirmar na fonte oficial</t>
        </is>
      </c>
      <c r="G9" s="9">
        <f>IFERROR(COUNTIFS('Declarações'!$B$10:$B$109,$B$4,'Declarações'!$P$10:$P$109,"Não"),0)+IFERROR(COUNTIFS('Pagamentos'!$B$10:$B$109,$B$4,'Pagamentos'!$P$10:$P$109,"Não"),0)</f>
        <v/>
      </c>
      <c r="H9" s="10" t="n"/>
      <c r="J9" s="11" t="inlineStr">
        <is>
          <t>Uma diferença diferente de zero requer verificação das linhas e dos estados registados.</t>
        </is>
      </c>
      <c r="K9" s="11">
        <f>""</f>
        <v/>
      </c>
      <c r="L9" s="11" t="n"/>
    </row>
    <row r="10">
      <c r="F10" s="8" t="inlineStr">
        <is>
          <t>Registos a corrigir</t>
        </is>
      </c>
      <c r="G10" s="9">
        <f>IFERROR(COUNTIFS('Declarações'!$B$10:$B$109,$B$4,'Declarações'!$S$10:$S$109,"&lt;&gt;OK"),0)+IFERROR(COUNTIFS('Pagamentos'!$B$10:$B$109,$B$4,'Pagamentos'!$S$10:$S$109,"&lt;&gt;OK"),0)</f>
        <v/>
      </c>
      <c r="H10" s="10" t="n"/>
      <c r="K10">
        <f>""</f>
        <v/>
      </c>
    </row>
    <row r="11">
      <c r="F11" s="8" t="inlineStr">
        <is>
          <t>Data de referência activa</t>
        </is>
      </c>
      <c r="G11" s="12">
        <f>IFERROR($B$5,"")</f>
        <v/>
      </c>
      <c r="H11" s="10" t="n"/>
      <c r="K11">
        <f>""</f>
        <v/>
      </c>
    </row>
    <row r="12">
      <c r="F12" s="8" t="inlineStr">
        <is>
          <t>Antecedência activa</t>
        </is>
      </c>
      <c r="G12" s="9">
        <f>IFERROR($B$6,0)</f>
        <v/>
      </c>
      <c r="H12" s="10" t="n"/>
      <c r="K12">
        <f>""</f>
        <v/>
      </c>
    </row>
    <row r="13">
      <c r="K13">
        <f>""</f>
        <v/>
      </c>
    </row>
    <row r="14">
      <c r="A14" s="5" t="inlineStr">
        <is>
          <t>Situação das obrigações por tipo</t>
        </is>
      </c>
      <c r="B14" s="6" t="n"/>
      <c r="C14" s="6" t="n"/>
      <c r="D14" s="6" t="n"/>
      <c r="E14" s="6" t="n"/>
      <c r="F14" s="6" t="n"/>
      <c r="G14" s="6" t="n"/>
      <c r="H14" s="6" t="n"/>
      <c r="K14">
        <f>""</f>
        <v/>
      </c>
    </row>
    <row r="15">
      <c r="A15" s="3" t="inlineStr">
        <is>
          <t>Tipo de obrigação</t>
        </is>
      </c>
      <c r="B15" s="3" t="inlineStr">
        <is>
          <t>Planeado</t>
        </is>
      </c>
      <c r="C15" s="3" t="inlineStr">
        <is>
          <t>A vencer</t>
        </is>
      </c>
      <c r="D15" s="3" t="inlineStr">
        <is>
          <t>Em atraso</t>
        </is>
      </c>
      <c r="E15" s="3" t="inlineStr">
        <is>
          <t>Concluído</t>
        </is>
      </c>
      <c r="F15" s="3" t="inlineStr">
        <is>
          <t>Sem data-limite</t>
        </is>
      </c>
      <c r="G15" s="3" t="inlineStr">
        <is>
          <t>Não aplicável</t>
        </is>
      </c>
      <c r="H15" s="3" t="inlineStr">
        <is>
          <t>Sem estado</t>
        </is>
      </c>
      <c r="K15">
        <f>""</f>
        <v/>
      </c>
    </row>
    <row r="16">
      <c r="A16" s="8" t="inlineStr">
        <is>
          <t>Declarações</t>
        </is>
      </c>
      <c r="B16" s="13">
        <f>IFERROR(COUNTIFS('Declarações'!$B$10:$B$109,$B$4,'Declarações'!$O$10:$O$109,B$15),0)</f>
        <v/>
      </c>
      <c r="C16" s="13">
        <f>IFERROR(COUNTIFS('Declarações'!$B$10:$B$109,$B$4,'Declarações'!$O$10:$O$109,C$15),0)</f>
        <v/>
      </c>
      <c r="D16" s="13">
        <f>IFERROR(COUNTIFS('Declarações'!$B$10:$B$109,$B$4,'Declarações'!$O$10:$O$109,D$15),0)</f>
        <v/>
      </c>
      <c r="E16" s="13">
        <f>IFERROR(COUNTIFS('Declarações'!$B$10:$B$109,$B$4,'Declarações'!$O$10:$O$109,E$15),0)</f>
        <v/>
      </c>
      <c r="F16" s="13">
        <f>IFERROR(COUNTIFS('Declarações'!$B$10:$B$109,$B$4,'Declarações'!$O$10:$O$109,F$15),0)</f>
        <v/>
      </c>
      <c r="G16" s="13">
        <f>IFERROR(COUNTIFS('Declarações'!$B$10:$B$109,$B$4,'Declarações'!$O$10:$O$109,G$15),0)</f>
        <v/>
      </c>
      <c r="H16" s="13">
        <f>IFERROR(COUNTIFS('Declarações'!$B$10:$B$109,$B$4,'Declarações'!$O$10:$O$109,H$15),0)</f>
        <v/>
      </c>
      <c r="K16">
        <f>""</f>
        <v/>
      </c>
    </row>
    <row r="17">
      <c r="A17" s="8" t="inlineStr">
        <is>
          <t>Pagamentos</t>
        </is>
      </c>
      <c r="B17" s="13">
        <f>IFERROR(COUNTIFS('Pagamentos'!$B$10:$B$109,$B$4,'Pagamentos'!$O$10:$O$109,B$15),0)</f>
        <v/>
      </c>
      <c r="C17" s="13">
        <f>IFERROR(COUNTIFS('Pagamentos'!$B$10:$B$109,$B$4,'Pagamentos'!$O$10:$O$109,C$15),0)</f>
        <v/>
      </c>
      <c r="D17" s="13">
        <f>IFERROR(COUNTIFS('Pagamentos'!$B$10:$B$109,$B$4,'Pagamentos'!$O$10:$O$109,D$15),0)</f>
        <v/>
      </c>
      <c r="E17" s="13">
        <f>IFERROR(COUNTIFS('Pagamentos'!$B$10:$B$109,$B$4,'Pagamentos'!$O$10:$O$109,E$15),0)</f>
        <v/>
      </c>
      <c r="F17" s="13">
        <f>IFERROR(COUNTIFS('Pagamentos'!$B$10:$B$109,$B$4,'Pagamentos'!$O$10:$O$109,F$15),0)</f>
        <v/>
      </c>
      <c r="G17" s="13">
        <f>IFERROR(COUNTIFS('Pagamentos'!$B$10:$B$109,$B$4,'Pagamentos'!$O$10:$O$109,G$15),0)</f>
        <v/>
      </c>
      <c r="H17" s="13">
        <f>IFERROR(COUNTIFS('Pagamentos'!$B$10:$B$109,$B$4,'Pagamentos'!$O$10:$O$109,H$15),0)</f>
        <v/>
      </c>
      <c r="K17">
        <f>""</f>
        <v/>
      </c>
    </row>
    <row r="18">
      <c r="G18">
        <f>""</f>
        <v/>
      </c>
      <c r="K18">
        <f>""</f>
        <v/>
      </c>
    </row>
    <row r="19">
      <c r="G19">
        <f>""</f>
        <v/>
      </c>
      <c r="K19">
        <f>""</f>
        <v/>
      </c>
    </row>
    <row r="20">
      <c r="G20">
        <f>""</f>
        <v/>
      </c>
      <c r="K20">
        <f>""</f>
        <v/>
      </c>
    </row>
    <row r="21">
      <c r="G21">
        <f>""</f>
        <v/>
      </c>
      <c r="K21">
        <f>""</f>
        <v/>
      </c>
    </row>
    <row r="22">
      <c r="G22">
        <f>""</f>
        <v/>
      </c>
      <c r="K22">
        <f>""</f>
        <v/>
      </c>
    </row>
    <row r="23">
      <c r="G23">
        <f>""</f>
        <v/>
      </c>
      <c r="K23">
        <f>""</f>
        <v/>
      </c>
    </row>
    <row r="24">
      <c r="G24">
        <f>""</f>
        <v/>
      </c>
      <c r="K24">
        <f>""</f>
        <v/>
      </c>
    </row>
    <row r="25">
      <c r="G25">
        <f>""</f>
        <v/>
      </c>
      <c r="K25">
        <f>""</f>
        <v/>
      </c>
    </row>
    <row r="26">
      <c r="G26">
        <f>""</f>
        <v/>
      </c>
      <c r="K26">
        <f>""</f>
        <v/>
      </c>
    </row>
    <row r="27">
      <c r="G27">
        <f>""</f>
        <v/>
      </c>
      <c r="K27">
        <f>""</f>
        <v/>
      </c>
    </row>
    <row r="28">
      <c r="G28">
        <f>""</f>
        <v/>
      </c>
      <c r="K28">
        <f>""</f>
        <v/>
      </c>
    </row>
    <row r="29">
      <c r="G29">
        <f>""</f>
        <v/>
      </c>
      <c r="K29">
        <f>""</f>
        <v/>
      </c>
    </row>
    <row r="30">
      <c r="G30">
        <f>""</f>
        <v/>
      </c>
      <c r="K30">
        <f>""</f>
        <v/>
      </c>
    </row>
    <row r="31">
      <c r="G31">
        <f>""</f>
        <v/>
      </c>
      <c r="K31">
        <f>""</f>
        <v/>
      </c>
    </row>
    <row r="32">
      <c r="G32">
        <f>""</f>
        <v/>
      </c>
      <c r="K32">
        <f>""</f>
        <v/>
      </c>
    </row>
    <row r="33">
      <c r="G33">
        <f>""</f>
        <v/>
      </c>
      <c r="K33">
        <f>""</f>
        <v/>
      </c>
    </row>
    <row r="34">
      <c r="G34">
        <f>""</f>
        <v/>
      </c>
      <c r="K34">
        <f>""</f>
        <v/>
      </c>
    </row>
    <row r="35">
      <c r="G35">
        <f>""</f>
        <v/>
      </c>
      <c r="K35">
        <f>""</f>
        <v/>
      </c>
    </row>
    <row r="36">
      <c r="G36">
        <f>""</f>
        <v/>
      </c>
      <c r="K36">
        <f>""</f>
        <v/>
      </c>
    </row>
    <row r="37">
      <c r="G37">
        <f>""</f>
        <v/>
      </c>
      <c r="K37">
        <f>""</f>
        <v/>
      </c>
    </row>
    <row r="38">
      <c r="G38">
        <f>""</f>
        <v/>
      </c>
      <c r="K38">
        <f>""</f>
        <v/>
      </c>
    </row>
    <row r="39">
      <c r="G39">
        <f>""</f>
        <v/>
      </c>
      <c r="K39">
        <f>""</f>
        <v/>
      </c>
    </row>
    <row r="40">
      <c r="G40">
        <f>""</f>
        <v/>
      </c>
      <c r="K40">
        <f>""</f>
        <v/>
      </c>
    </row>
    <row r="41">
      <c r="G41">
        <f>""</f>
        <v/>
      </c>
      <c r="K41">
        <f>""</f>
        <v/>
      </c>
    </row>
    <row r="42">
      <c r="G42">
        <f>""</f>
        <v/>
      </c>
      <c r="K42">
        <f>""</f>
        <v/>
      </c>
    </row>
    <row r="43">
      <c r="G43">
        <f>""</f>
        <v/>
      </c>
      <c r="K43">
        <f>""</f>
        <v/>
      </c>
    </row>
    <row r="44">
      <c r="G44">
        <f>""</f>
        <v/>
      </c>
      <c r="K44">
        <f>""</f>
        <v/>
      </c>
    </row>
    <row r="45">
      <c r="G45">
        <f>""</f>
        <v/>
      </c>
      <c r="K45">
        <f>""</f>
        <v/>
      </c>
    </row>
    <row r="46">
      <c r="G46">
        <f>""</f>
        <v/>
      </c>
      <c r="K46">
        <f>""</f>
        <v/>
      </c>
    </row>
    <row r="47">
      <c r="G47">
        <f>""</f>
        <v/>
      </c>
      <c r="K47">
        <f>""</f>
        <v/>
      </c>
    </row>
    <row r="48">
      <c r="G48">
        <f>""</f>
        <v/>
      </c>
      <c r="K48">
        <f>""</f>
        <v/>
      </c>
    </row>
    <row r="49">
      <c r="G49">
        <f>""</f>
        <v/>
      </c>
      <c r="K49">
        <f>""</f>
        <v/>
      </c>
    </row>
    <row r="50">
      <c r="G50">
        <f>""</f>
        <v/>
      </c>
      <c r="K50">
        <f>""</f>
        <v/>
      </c>
    </row>
    <row r="51">
      <c r="G51">
        <f>""</f>
        <v/>
      </c>
      <c r="K51">
        <f>""</f>
        <v/>
      </c>
    </row>
    <row r="52">
      <c r="G52">
        <f>""</f>
        <v/>
      </c>
      <c r="K52">
        <f>""</f>
        <v/>
      </c>
    </row>
    <row r="53">
      <c r="G53">
        <f>""</f>
        <v/>
      </c>
      <c r="K53">
        <f>""</f>
        <v/>
      </c>
    </row>
    <row r="54">
      <c r="G54">
        <f>""</f>
        <v/>
      </c>
      <c r="K54">
        <f>""</f>
        <v/>
      </c>
    </row>
    <row r="55">
      <c r="G55">
        <f>""</f>
        <v/>
      </c>
      <c r="K55">
        <f>""</f>
        <v/>
      </c>
    </row>
    <row r="56">
      <c r="G56">
        <f>""</f>
        <v/>
      </c>
      <c r="K56">
        <f>""</f>
        <v/>
      </c>
    </row>
    <row r="57">
      <c r="G57">
        <f>""</f>
        <v/>
      </c>
      <c r="K57">
        <f>""</f>
        <v/>
      </c>
    </row>
    <row r="58">
      <c r="G58">
        <f>""</f>
        <v/>
      </c>
      <c r="K58">
        <f>""</f>
        <v/>
      </c>
    </row>
    <row r="59">
      <c r="G59">
        <f>""</f>
        <v/>
      </c>
      <c r="K59">
        <f>""</f>
        <v/>
      </c>
    </row>
    <row r="60">
      <c r="G60">
        <f>""</f>
        <v/>
      </c>
      <c r="K60">
        <f>""</f>
        <v/>
      </c>
    </row>
    <row r="61">
      <c r="G61">
        <f>""</f>
        <v/>
      </c>
      <c r="K61">
        <f>""</f>
        <v/>
      </c>
    </row>
    <row r="62">
      <c r="G62">
        <f>""</f>
        <v/>
      </c>
      <c r="K62">
        <f>""</f>
        <v/>
      </c>
    </row>
    <row r="63">
      <c r="G63">
        <f>""</f>
        <v/>
      </c>
      <c r="K63">
        <f>""</f>
        <v/>
      </c>
    </row>
    <row r="64">
      <c r="G64">
        <f>""</f>
        <v/>
      </c>
      <c r="K64">
        <f>""</f>
        <v/>
      </c>
    </row>
    <row r="65">
      <c r="G65">
        <f>""</f>
        <v/>
      </c>
      <c r="K65">
        <f>""</f>
        <v/>
      </c>
    </row>
    <row r="66">
      <c r="G66">
        <f>""</f>
        <v/>
      </c>
      <c r="K66">
        <f>""</f>
        <v/>
      </c>
    </row>
    <row r="67">
      <c r="G67">
        <f>""</f>
        <v/>
      </c>
      <c r="K67">
        <f>""</f>
        <v/>
      </c>
    </row>
    <row r="68">
      <c r="G68">
        <f>""</f>
        <v/>
      </c>
      <c r="K68">
        <f>""</f>
        <v/>
      </c>
    </row>
    <row r="69">
      <c r="G69">
        <f>""</f>
        <v/>
      </c>
      <c r="K69">
        <f>""</f>
        <v/>
      </c>
    </row>
    <row r="70">
      <c r="G70">
        <f>""</f>
        <v/>
      </c>
      <c r="K70">
        <f>""</f>
        <v/>
      </c>
    </row>
    <row r="71">
      <c r="G71">
        <f>""</f>
        <v/>
      </c>
      <c r="K71">
        <f>""</f>
        <v/>
      </c>
    </row>
    <row r="72">
      <c r="G72">
        <f>""</f>
        <v/>
      </c>
      <c r="K72">
        <f>""</f>
        <v/>
      </c>
    </row>
    <row r="73">
      <c r="G73">
        <f>""</f>
        <v/>
      </c>
      <c r="K73">
        <f>""</f>
        <v/>
      </c>
    </row>
    <row r="74">
      <c r="G74">
        <f>""</f>
        <v/>
      </c>
      <c r="K74">
        <f>""</f>
        <v/>
      </c>
    </row>
    <row r="75">
      <c r="G75">
        <f>""</f>
        <v/>
      </c>
      <c r="K75">
        <f>""</f>
        <v/>
      </c>
    </row>
    <row r="76">
      <c r="G76">
        <f>""</f>
        <v/>
      </c>
      <c r="K76">
        <f>""</f>
        <v/>
      </c>
    </row>
    <row r="77">
      <c r="G77">
        <f>""</f>
        <v/>
      </c>
      <c r="K77">
        <f>""</f>
        <v/>
      </c>
    </row>
    <row r="78">
      <c r="G78">
        <f>""</f>
        <v/>
      </c>
      <c r="K78">
        <f>""</f>
        <v/>
      </c>
    </row>
    <row r="79">
      <c r="G79">
        <f>""</f>
        <v/>
      </c>
      <c r="K79">
        <f>""</f>
        <v/>
      </c>
    </row>
    <row r="80">
      <c r="G80">
        <f>""</f>
        <v/>
      </c>
      <c r="K80">
        <f>""</f>
        <v/>
      </c>
    </row>
    <row r="81">
      <c r="G81">
        <f>""</f>
        <v/>
      </c>
      <c r="K81">
        <f>""</f>
        <v/>
      </c>
    </row>
    <row r="82">
      <c r="G82">
        <f>""</f>
        <v/>
      </c>
      <c r="K82">
        <f>""</f>
        <v/>
      </c>
    </row>
    <row r="83">
      <c r="G83">
        <f>""</f>
        <v/>
      </c>
      <c r="K83">
        <f>""</f>
        <v/>
      </c>
    </row>
    <row r="84">
      <c r="G84">
        <f>""</f>
        <v/>
      </c>
      <c r="K84">
        <f>""</f>
        <v/>
      </c>
    </row>
    <row r="85">
      <c r="G85">
        <f>""</f>
        <v/>
      </c>
      <c r="K85">
        <f>""</f>
        <v/>
      </c>
    </row>
    <row r="86">
      <c r="G86">
        <f>""</f>
        <v/>
      </c>
      <c r="K86">
        <f>""</f>
        <v/>
      </c>
    </row>
    <row r="87">
      <c r="G87">
        <f>""</f>
        <v/>
      </c>
      <c r="K87">
        <f>""</f>
        <v/>
      </c>
    </row>
    <row r="88">
      <c r="G88">
        <f>""</f>
        <v/>
      </c>
      <c r="K88">
        <f>""</f>
        <v/>
      </c>
    </row>
    <row r="89">
      <c r="G89">
        <f>""</f>
        <v/>
      </c>
      <c r="K89">
        <f>""</f>
        <v/>
      </c>
    </row>
    <row r="90">
      <c r="G90">
        <f>""</f>
        <v/>
      </c>
      <c r="K90">
        <f>""</f>
        <v/>
      </c>
    </row>
    <row r="91">
      <c r="G91">
        <f>""</f>
        <v/>
      </c>
      <c r="K91">
        <f>""</f>
        <v/>
      </c>
    </row>
    <row r="92">
      <c r="G92">
        <f>""</f>
        <v/>
      </c>
      <c r="K92">
        <f>""</f>
        <v/>
      </c>
    </row>
    <row r="93">
      <c r="G93">
        <f>""</f>
        <v/>
      </c>
      <c r="K93">
        <f>""</f>
        <v/>
      </c>
    </row>
    <row r="94">
      <c r="G94">
        <f>""</f>
        <v/>
      </c>
      <c r="K94">
        <f>""</f>
        <v/>
      </c>
    </row>
    <row r="95">
      <c r="G95">
        <f>""</f>
        <v/>
      </c>
      <c r="K95">
        <f>""</f>
        <v/>
      </c>
    </row>
    <row r="96">
      <c r="G96">
        <f>""</f>
        <v/>
      </c>
      <c r="K96">
        <f>""</f>
        <v/>
      </c>
    </row>
    <row r="97">
      <c r="G97">
        <f>""</f>
        <v/>
      </c>
      <c r="K97">
        <f>""</f>
        <v/>
      </c>
    </row>
    <row r="98">
      <c r="G98">
        <f>""</f>
        <v/>
      </c>
      <c r="K98">
        <f>""</f>
        <v/>
      </c>
    </row>
    <row r="99">
      <c r="G99">
        <f>""</f>
        <v/>
      </c>
      <c r="K99">
        <f>""</f>
        <v/>
      </c>
    </row>
    <row r="100">
      <c r="G100">
        <f>""</f>
        <v/>
      </c>
      <c r="K100">
        <f>""</f>
        <v/>
      </c>
    </row>
    <row r="101">
      <c r="G101">
        <f>""</f>
        <v/>
      </c>
      <c r="K101">
        <f>""</f>
        <v/>
      </c>
    </row>
  </sheetData>
  <mergeCells count="1">
    <mergeCell ref="A1:J1"/>
  </mergeCells>
  <conditionalFormatting sqref="K7">
    <cfRule type="cellIs" priority="1" operator="equal" dxfId="0">
      <formula>0</formula>
    </cfRule>
    <cfRule type="cellIs" priority="2" operator="notEqual" dxfId="1">
      <formula>0</formula>
    </cfRule>
  </conditionalFormatting>
  <conditionalFormatting sqref="K8">
    <cfRule type="cellIs" priority="3" operator="equal" dxfId="0">
      <formula>"OK"</formula>
    </cfRule>
    <cfRule type="cellIs" priority="4" operator="equal" dxfId="1">
      <formula>"Verificar classificação"</formula>
    </cfRule>
  </conditionalFormatting>
  <dataValidations count="3">
    <dataValidation sqref="B4" showErrorMessage="1" showInputMessage="1" allowBlank="1" errorTitle="Valor inválido" error="Introduza um valor válido para este campo." promptTitle="Preenchimento" prompt="Pode deixar a célula vazia durante o preenchimento gradual." type="whole" operator="greaterThanOrEqual">
      <formula1>1</formula1>
    </dataValidation>
    <dataValidation sqref="B5" showErrorMessage="1" showInputMessage="1" allowBlank="1" errorTitle="Valor inválido" error="Introduza um valor válido para este campo." promptTitle="Preenchimento" prompt="Pode deixar a célula vazia durante o preenchimento gradual." type="date" operator="between">
      <formula1>1</formula1>
      <formula2>2958465</formula2>
    </dataValidation>
    <dataValidation sqref="B6" showErrorMessage="1" showInputMessage="1" allowBlank="1" errorTitle="Valor inválido" error="Introduza um valor válido para este campo." promptTitle="Preenchimento" prompt="Pode deixar a célula vazia durante o preenchimento gradual." type="whole" operator="greaterThanOrEqual">
      <formula1>0</formula1>
    </dataValidation>
  </dataValidations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S109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24" customWidth="1" min="3" max="3"/>
    <col width="30" customWidth="1" min="4" max="4"/>
    <col width="24" customWidth="1" min="5" max="5"/>
    <col width="15" customWidth="1" min="6" max="6"/>
    <col width="18" customWidth="1" min="7" max="7"/>
    <col width="18" customWidth="1" min="8" max="8"/>
    <col width="18" customWidth="1" min="9" max="9"/>
    <col width="20" customWidth="1" min="10" max="10"/>
    <col width="18" customWidth="1" min="11" max="11"/>
    <col width="22" customWidth="1" min="12" max="12"/>
    <col width="38" customWidth="1" min="13" max="13"/>
    <col width="15" customWidth="1" min="14" max="14"/>
    <col width="19" customWidth="1" min="15" max="15"/>
    <col width="25" customWidth="1" min="16" max="16"/>
    <col width="18" customWidth="1" min="17" max="17"/>
    <col width="20" customWidth="1" min="18" max="18"/>
    <col width="28" customWidth="1" min="19" max="19"/>
  </cols>
  <sheetData>
    <row r="1" ht="25" customHeight="1">
      <c r="A1" s="1" t="inlineStr">
        <is>
          <t>Obrigações declarativas</t>
        </is>
      </c>
      <c r="B1" s="25" t="n"/>
      <c r="C1" s="25" t="n"/>
      <c r="D1" s="25" t="n"/>
      <c r="E1" s="25" t="n"/>
      <c r="F1" s="25" t="n"/>
      <c r="G1" s="25" t="n"/>
      <c r="H1" s="25" t="n"/>
      <c r="I1" s="25" t="n"/>
      <c r="J1" s="25" t="n"/>
      <c r="K1" s="25" t="n"/>
      <c r="L1" s="25" t="n"/>
      <c r="M1" s="25" t="n"/>
      <c r="N1" s="25" t="n"/>
      <c r="O1" s="25" t="n"/>
      <c r="P1" s="25" t="n"/>
      <c r="Q1" s="25" t="n"/>
      <c r="R1" s="25" t="n"/>
      <c r="S1" s="26" t="n"/>
    </row>
    <row r="2" ht="32" customHeight="1">
      <c r="A2" s="2" t="inlineStr">
        <is>
          <t>Registe apenas datas confirmadas no quadro oficial aplicável da AT. O ficheiro não calcula transferências para dias úteis nem prorrogações.</t>
        </is>
      </c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</row>
    <row r="3" ht="32" customHeight="1">
      <c r="A3" s="14" t="inlineStr">
        <is>
          <t>As linhas de exemplo são fictícias e servem exclusivamente para demonstrar o funcionamento do ficheiro. Não representam prazos oficiais.</t>
        </is>
      </c>
      <c r="B3" s="15" t="n"/>
      <c r="C3" s="15" t="n"/>
      <c r="D3" s="15" t="n"/>
      <c r="E3" s="15" t="n"/>
      <c r="F3" s="15" t="n"/>
      <c r="G3" s="15" t="n"/>
      <c r="H3" s="15" t="n"/>
      <c r="I3" s="15" t="n"/>
      <c r="J3" s="15" t="n"/>
      <c r="K3" s="15" t="n"/>
      <c r="L3" s="15" t="n"/>
      <c r="M3" s="15" t="n"/>
      <c r="N3" s="15" t="n"/>
      <c r="O3" s="15" t="n"/>
      <c r="P3" s="15" t="n"/>
      <c r="Q3" s="15" t="n"/>
      <c r="R3" s="15" t="n"/>
      <c r="S3" s="15" t="n"/>
    </row>
    <row r="9" ht="42" customHeight="1">
      <c r="A9" s="6" t="inlineStr">
        <is>
          <t>N.º</t>
        </is>
      </c>
      <c r="B9" s="6" t="inlineStr">
        <is>
          <t>Ano</t>
        </is>
      </c>
      <c r="C9" s="6" t="inlineStr">
        <is>
          <t>Imposto</t>
        </is>
      </c>
      <c r="D9" s="6" t="inlineStr">
        <is>
          <t>Obrigação</t>
        </is>
      </c>
      <c r="E9" s="6" t="inlineStr">
        <is>
          <t>Período de referência</t>
        </is>
      </c>
      <c r="F9" s="6" t="inlineStr">
        <is>
          <t>Data-limite AT</t>
        </is>
      </c>
      <c r="G9" s="6" t="inlineStr">
        <is>
          <t>Prorrogação oficial?</t>
        </is>
      </c>
      <c r="H9" s="6" t="inlineStr">
        <is>
          <t>Nova data-limite</t>
        </is>
      </c>
      <c r="I9" s="6" t="inlineStr">
        <is>
          <t>Data-limite aplicável</t>
        </is>
      </c>
      <c r="J9" s="6" t="inlineStr">
        <is>
          <t>Estado de cumprimento</t>
        </is>
      </c>
      <c r="K9" s="6" t="inlineStr">
        <is>
          <t>Data de cumprimento</t>
        </is>
      </c>
      <c r="L9" s="6" t="inlineStr">
        <is>
          <t>Referência/documento AT</t>
        </is>
      </c>
      <c r="M9" s="6" t="inlineStr">
        <is>
          <t>Nota ou ligação oficial</t>
        </is>
      </c>
      <c r="N9" s="6" t="inlineStr">
        <is>
          <t>Dias até ao prazo</t>
        </is>
      </c>
      <c r="O9" s="6" t="inlineStr">
        <is>
          <t>Alerta</t>
        </is>
      </c>
      <c r="P9" s="6" t="inlineStr">
        <is>
          <t>Confirmado na fonte oficial?</t>
        </is>
      </c>
      <c r="Q9" s="6" t="inlineStr">
        <is>
          <t>Data de atualização</t>
        </is>
      </c>
      <c r="R9" s="6" t="inlineStr">
        <is>
          <t>Responsável</t>
        </is>
      </c>
      <c r="S9" s="6" t="inlineStr">
        <is>
          <t>Controlo do registo</t>
        </is>
      </c>
    </row>
    <row r="10" ht="30" customHeight="1">
      <c r="A10" s="13">
        <f>IF(B10="","",1)</f>
        <v/>
      </c>
      <c r="B10" s="4" t="n">
        <v>2026</v>
      </c>
      <c r="C10" s="16" t="inlineStr">
        <is>
          <t>Imposto de demonstração A</t>
        </is>
      </c>
      <c r="D10" s="16" t="inlineStr">
        <is>
          <t>Declaração de demonstração 01</t>
        </is>
      </c>
      <c r="E10" s="16" t="inlineStr">
        <is>
          <t>Período de demonstração 01</t>
        </is>
      </c>
      <c r="F10" s="7" t="n">
        <v>46037</v>
      </c>
      <c r="G10" s="4" t="inlineStr">
        <is>
          <t>Não</t>
        </is>
      </c>
      <c r="H10" s="7" t="n"/>
      <c r="I10" s="17">
        <f>IF(B10="","",IF(G10="Sim",IF(H10="","",H10),F10))</f>
        <v/>
      </c>
      <c r="J10" s="4" t="inlineStr">
        <is>
          <t>Pendente</t>
        </is>
      </c>
      <c r="K10" s="7" t="n"/>
      <c r="L10" s="16" t="inlineStr">
        <is>
          <t>Exemplo D-01</t>
        </is>
      </c>
      <c r="M10" s="18" t="inlineStr">
        <is>
          <t>Quadro AT 2026 — declarações</t>
        </is>
      </c>
      <c r="N10" s="13">
        <f>IF(B10="","",IF(OR(I10="",'Painel'!$B$5=""),"",IFERROR(I10-'Painel'!$B$5,"")))</f>
        <v/>
      </c>
      <c r="O10" s="13">
        <f>IF(B10="","",IF(J10="","Sem estado",IF(J10="Cumprido","Concluído",IF(J10="Não aplicável","Não aplicável",IF(I10="","Sem data-limite",IF('Painel'!$B$5="","Sem estado",IF(N10&lt;0,"Em atraso",IF(N10&lt;='Painel'!$B$6,"A vencer","Planeado"))))))))</f>
        <v/>
      </c>
      <c r="P10" s="4" t="inlineStr">
        <is>
          <t>Não</t>
        </is>
      </c>
      <c r="Q10" s="7" t="n">
        <v>46027</v>
      </c>
      <c r="R10" s="16" t="inlineStr">
        <is>
          <t>Administração</t>
        </is>
      </c>
      <c r="S10" s="10">
        <f>IF(B10="","",IF(OR(C10="",D10="",E10="",G10="",J10="",Q10=""),"Completar campos obrigatórios",IF(AND(G10="Sim",H10=""),"Indicar nova data",IF(AND(J10&lt;&gt;"Não aplicável",I10=""),"Indicar data-limite",IF(AND(J10="Cumprido",K10=""),"Indicar data de cumprimento",IF(OR(P10="",P10="Não",AND(J10&lt;&gt;"Não aplicável",P10="Não aplicável")),"Confirmar fonte oficial","OK"))))))</f>
        <v/>
      </c>
    </row>
    <row r="11" ht="30" customHeight="1">
      <c r="A11" s="13">
        <f>IF(B11="","",2)</f>
        <v/>
      </c>
      <c r="B11" s="4" t="n">
        <v>2026</v>
      </c>
      <c r="C11" s="16" t="inlineStr">
        <is>
          <t>Imposto de demonstração B</t>
        </is>
      </c>
      <c r="D11" s="16" t="inlineStr">
        <is>
          <t>Declaração de demonstração 02</t>
        </is>
      </c>
      <c r="E11" s="16" t="inlineStr">
        <is>
          <t>Período de demonstração 02</t>
        </is>
      </c>
      <c r="F11" s="7" t="n">
        <v>46042</v>
      </c>
      <c r="G11" s="4" t="inlineStr">
        <is>
          <t>Sim</t>
        </is>
      </c>
      <c r="H11" s="7" t="n">
        <v>46044</v>
      </c>
      <c r="I11" s="17">
        <f>IF(B11="","",IF(G11="Sim",IF(H11="","",H11),F11))</f>
        <v/>
      </c>
      <c r="J11" s="4" t="inlineStr">
        <is>
          <t>Pendente</t>
        </is>
      </c>
      <c r="K11" s="7" t="n"/>
      <c r="L11" s="16" t="inlineStr">
        <is>
          <t>Exemplo D-02</t>
        </is>
      </c>
      <c r="M11" s="18" t="inlineStr">
        <is>
          <t>Quadro AT 2026 — declarações</t>
        </is>
      </c>
      <c r="N11" s="13">
        <f>IF(B11="","",IF(OR(I11="",'Painel'!$B$5=""),"",IFERROR(I11-'Painel'!$B$5,"")))</f>
        <v/>
      </c>
      <c r="O11" s="13">
        <f>IF(B11="","",IF(J11="","Sem estado",IF(J11="Cumprido","Concluído",IF(J11="Não aplicável","Não aplicável",IF(I11="","Sem data-limite",IF('Painel'!$B$5="","Sem estado",IF(N11&lt;0,"Em atraso",IF(N11&lt;='Painel'!$B$6,"A vencer","Planeado"))))))))</f>
        <v/>
      </c>
      <c r="P11" s="4" t="inlineStr">
        <is>
          <t>Sim</t>
        </is>
      </c>
      <c r="Q11" s="7" t="n">
        <v>46028</v>
      </c>
      <c r="R11" s="16" t="inlineStr">
        <is>
          <t>Administração</t>
        </is>
      </c>
      <c r="S11" s="10">
        <f>IF(B11="","",IF(OR(C11="",D11="",E11="",G11="",J11="",Q11=""),"Completar campos obrigatórios",IF(AND(G11="Sim",H11=""),"Indicar nova data",IF(AND(J11&lt;&gt;"Não aplicável",I11=""),"Indicar data-limite",IF(AND(J11="Cumprido",K11=""),"Indicar data de cumprimento",IF(OR(P11="",P11="Não",AND(J11&lt;&gt;"Não aplicável",P11="Não aplicável")),"Confirmar fonte oficial","OK"))))))</f>
        <v/>
      </c>
    </row>
    <row r="12" ht="30" customHeight="1">
      <c r="A12" s="13">
        <f>IF(B12="","",3)</f>
        <v/>
      </c>
      <c r="B12" s="4" t="n">
        <v>2026</v>
      </c>
      <c r="C12" s="16" t="inlineStr">
        <is>
          <t>Imposto de demonstração C</t>
        </is>
      </c>
      <c r="D12" s="16" t="inlineStr">
        <is>
          <t>Declaração de demonstração 03</t>
        </is>
      </c>
      <c r="E12" s="16" t="inlineStr">
        <is>
          <t>Período de demonstração 03</t>
        </is>
      </c>
      <c r="F12" s="7" t="n">
        <v>46053</v>
      </c>
      <c r="G12" s="4" t="inlineStr">
        <is>
          <t>Não</t>
        </is>
      </c>
      <c r="H12" s="7" t="n"/>
      <c r="I12" s="17">
        <f>IF(B12="","",IF(G12="Sim",IF(H12="","",H12),F12))</f>
        <v/>
      </c>
      <c r="J12" s="4" t="inlineStr">
        <is>
          <t>Cumprido</t>
        </is>
      </c>
      <c r="K12" s="7" t="n">
        <v>46052</v>
      </c>
      <c r="L12" s="16" t="inlineStr">
        <is>
          <t>Exemplo D-03</t>
        </is>
      </c>
      <c r="M12" s="18" t="inlineStr">
        <is>
          <t>Quadro AT 2026 — declarações</t>
        </is>
      </c>
      <c r="N12" s="13">
        <f>IF(B12="","",IF(OR(I12="",'Painel'!$B$5=""),"",IFERROR(I12-'Painel'!$B$5,"")))</f>
        <v/>
      </c>
      <c r="O12" s="13">
        <f>IF(B12="","",IF(J12="","Sem estado",IF(J12="Cumprido","Concluído",IF(J12="Não aplicável","Não aplicável",IF(I12="","Sem data-limite",IF('Painel'!$B$5="","Sem estado",IF(N12&lt;0,"Em atraso",IF(N12&lt;='Painel'!$B$6,"A vencer","Planeado"))))))))</f>
        <v/>
      </c>
      <c r="P12" s="4" t="inlineStr">
        <is>
          <t>Sim</t>
        </is>
      </c>
      <c r="Q12" s="7" t="n">
        <v>46054</v>
      </c>
      <c r="R12" s="16" t="inlineStr">
        <is>
          <t>Contabilidade</t>
        </is>
      </c>
      <c r="S12" s="10">
        <f>IF(B12="","",IF(OR(C12="",D12="",E12="",G12="",J12="",Q12=""),"Completar campos obrigatórios",IF(AND(G12="Sim",H12=""),"Indicar nova data",IF(AND(J12&lt;&gt;"Não aplicável",I12=""),"Indicar data-limite",IF(AND(J12="Cumprido",K12=""),"Indicar data de cumprimento",IF(OR(P12="",P12="Não",AND(J12&lt;&gt;"Não aplicável",P12="Não aplicável")),"Confirmar fonte oficial","OK"))))))</f>
        <v/>
      </c>
    </row>
    <row r="13" ht="30" customHeight="1">
      <c r="A13" s="13">
        <f>IF(B13="","",4)</f>
        <v/>
      </c>
      <c r="B13" s="4" t="n">
        <v>2026</v>
      </c>
      <c r="C13" s="16" t="inlineStr">
        <is>
          <t>Imposto de demonstração D</t>
        </is>
      </c>
      <c r="D13" s="16" t="inlineStr">
        <is>
          <t>Declaração de demonstração 04</t>
        </is>
      </c>
      <c r="E13" s="16" t="inlineStr">
        <is>
          <t>Período de demonstração 04</t>
        </is>
      </c>
      <c r="F13" s="7" t="n"/>
      <c r="G13" s="4" t="inlineStr">
        <is>
          <t>Não</t>
        </is>
      </c>
      <c r="H13" s="7" t="n"/>
      <c r="I13" s="17">
        <f>IF(B13="","",IF(G13="Sim",IF(H13="","",H13),F13))</f>
        <v/>
      </c>
      <c r="J13" s="4" t="inlineStr">
        <is>
          <t>Pendente</t>
        </is>
      </c>
      <c r="K13" s="7" t="n"/>
      <c r="L13" s="16" t="inlineStr">
        <is>
          <t>Exemplo D-04</t>
        </is>
      </c>
      <c r="M13" s="18" t="inlineStr">
        <is>
          <t>Quadro AT 2026 — declarações</t>
        </is>
      </c>
      <c r="N13" s="13">
        <f>IF(B13="","",IF(OR(I13="",'Painel'!$B$5=""),"",IFERROR(I13-'Painel'!$B$5,"")))</f>
        <v/>
      </c>
      <c r="O13" s="13">
        <f>IF(B13="","",IF(J13="","Sem estado",IF(J13="Cumprido","Concluído",IF(J13="Não aplicável","Não aplicável",IF(I13="","Sem data-limite",IF('Painel'!$B$5="","Sem estado",IF(N13&lt;0,"Em atraso",IF(N13&lt;='Painel'!$B$6,"A vencer","Planeado"))))))))</f>
        <v/>
      </c>
      <c r="P13" s="4" t="inlineStr">
        <is>
          <t>Não</t>
        </is>
      </c>
      <c r="Q13" s="7" t="n">
        <v>46030</v>
      </c>
      <c r="R13" s="16" t="inlineStr">
        <is>
          <t>Administração</t>
        </is>
      </c>
      <c r="S13" s="10">
        <f>IF(B13="","",IF(OR(C13="",D13="",E13="",G13="",J13="",Q13=""),"Completar campos obrigatórios",IF(AND(G13="Sim",H13=""),"Indicar nova data",IF(AND(J13&lt;&gt;"Não aplicável",I13=""),"Indicar data-limite",IF(AND(J13="Cumprido",K13=""),"Indicar data de cumprimento",IF(OR(P13="",P13="Não",AND(J13&lt;&gt;"Não aplicável",P13="Não aplicável")),"Confirmar fonte oficial","OK"))))))</f>
        <v/>
      </c>
    </row>
    <row r="14" ht="30" customHeight="1">
      <c r="A14" s="13">
        <f>IF(B14="","",5)</f>
        <v/>
      </c>
      <c r="B14" s="4" t="n">
        <v>2026</v>
      </c>
      <c r="C14" s="16" t="inlineStr">
        <is>
          <t>Imposto de demonstração E</t>
        </is>
      </c>
      <c r="D14" s="16" t="inlineStr">
        <is>
          <t>Declaração de demonstração 05</t>
        </is>
      </c>
      <c r="E14" s="16" t="inlineStr">
        <is>
          <t>Período de demonstração 05</t>
        </is>
      </c>
      <c r="F14" s="7" t="n"/>
      <c r="G14" s="4" t="inlineStr">
        <is>
          <t>Não</t>
        </is>
      </c>
      <c r="H14" s="7" t="n"/>
      <c r="I14" s="17">
        <f>IF(B14="","",IF(G14="Sim",IF(H14="","",H14),F14))</f>
        <v/>
      </c>
      <c r="J14" s="4" t="inlineStr">
        <is>
          <t>Não aplicável</t>
        </is>
      </c>
      <c r="K14" s="7" t="n"/>
      <c r="L14" s="16" t="inlineStr">
        <is>
          <t>Exemplo D-05</t>
        </is>
      </c>
      <c r="M14" s="16" t="inlineStr">
        <is>
          <t>Registo de demonstração</t>
        </is>
      </c>
      <c r="N14" s="13">
        <f>IF(B14="","",IF(OR(I14="",'Painel'!$B$5=""),"",IFERROR(I14-'Painel'!$B$5,"")))</f>
        <v/>
      </c>
      <c r="O14" s="13">
        <f>IF(B14="","",IF(J14="","Sem estado",IF(J14="Cumprido","Concluído",IF(J14="Não aplicável","Não aplicável",IF(I14="","Sem data-limite",IF('Painel'!$B$5="","Sem estado",IF(N14&lt;0,"Em atraso",IF(N14&lt;='Painel'!$B$6,"A vencer","Planeado"))))))))</f>
        <v/>
      </c>
      <c r="P14" s="4" t="inlineStr">
        <is>
          <t>Não aplicável</t>
        </is>
      </c>
      <c r="Q14" s="7" t="n">
        <v>46030</v>
      </c>
      <c r="R14" s="16" t="inlineStr">
        <is>
          <t>Administração</t>
        </is>
      </c>
      <c r="S14" s="10">
        <f>IF(B14="","",IF(OR(C14="",D14="",E14="",G14="",J14="",Q14=""),"Completar campos obrigatórios",IF(AND(G14="Sim",H14=""),"Indicar nova data",IF(AND(J14&lt;&gt;"Não aplicável",I14=""),"Indicar data-limite",IF(AND(J14="Cumprido",K14=""),"Indicar data de cumprimento",IF(OR(P14="",P14="Não",AND(J14&lt;&gt;"Não aplicável",P14="Não aplicável")),"Confirmar fonte oficial","OK"))))))</f>
        <v/>
      </c>
    </row>
    <row r="15" ht="30" customHeight="1">
      <c r="A15" s="13">
        <f>IF(B15="","",6)</f>
        <v/>
      </c>
      <c r="B15" s="4" t="n"/>
      <c r="C15" s="16" t="n"/>
      <c r="D15" s="16" t="n"/>
      <c r="E15" s="16" t="n"/>
      <c r="F15" s="7" t="n"/>
      <c r="G15" s="4" t="n"/>
      <c r="H15" s="7" t="n"/>
      <c r="I15" s="17">
        <f>IF(B15="","",IF(G15="Sim",IF(H15="","",H15),F15))</f>
        <v/>
      </c>
      <c r="J15" s="4" t="n"/>
      <c r="K15" s="7" t="n"/>
      <c r="L15" s="16" t="n"/>
      <c r="M15" s="16" t="n"/>
      <c r="N15" s="13">
        <f>IF(B15="","",IF(OR(I15="",'Painel'!$B$5=""),"",IFERROR(I15-'Painel'!$B$5,"")))</f>
        <v/>
      </c>
      <c r="O15" s="13">
        <f>IF(B15="","",IF(J15="","Sem estado",IF(J15="Cumprido","Concluído",IF(J15="Não aplicável","Não aplicável",IF(I15="","Sem data-limite",IF('Painel'!$B$5="","Sem estado",IF(N15&lt;0,"Em atraso",IF(N15&lt;='Painel'!$B$6,"A vencer","Planeado"))))))))</f>
        <v/>
      </c>
      <c r="P15" s="4" t="n"/>
      <c r="Q15" s="7" t="n"/>
      <c r="R15" s="16" t="n"/>
      <c r="S15" s="10">
        <f>IF(B15="","",IF(OR(C15="",D15="",E15="",G15="",J15="",Q15=""),"Completar campos obrigatórios",IF(AND(G15="Sim",H15=""),"Indicar nova data",IF(AND(J15&lt;&gt;"Não aplicável",I15=""),"Indicar data-limite",IF(AND(J15="Cumprido",K15=""),"Indicar data de cumprimento",IF(OR(P15="",P15="Não",AND(J15&lt;&gt;"Não aplicável",P15="Não aplicável")),"Confirmar fonte oficial","OK"))))))</f>
        <v/>
      </c>
    </row>
    <row r="16" ht="30" customHeight="1">
      <c r="A16" s="13">
        <f>IF(B16="","",7)</f>
        <v/>
      </c>
      <c r="B16" s="4" t="n"/>
      <c r="C16" s="16" t="n"/>
      <c r="D16" s="16" t="n"/>
      <c r="E16" s="16" t="n"/>
      <c r="F16" s="7" t="n"/>
      <c r="G16" s="4" t="n"/>
      <c r="H16" s="7" t="n"/>
      <c r="I16" s="17">
        <f>IF(B16="","",IF(G16="Sim",IF(H16="","",H16),F16))</f>
        <v/>
      </c>
      <c r="J16" s="4" t="n"/>
      <c r="K16" s="7" t="n"/>
      <c r="L16" s="16" t="n"/>
      <c r="M16" s="16" t="n"/>
      <c r="N16" s="13">
        <f>IF(B16="","",IF(OR(I16="",'Painel'!$B$5=""),"",IFERROR(I16-'Painel'!$B$5,"")))</f>
        <v/>
      </c>
      <c r="O16" s="13">
        <f>IF(B16="","",IF(J16="","Sem estado",IF(J16="Cumprido","Concluído",IF(J16="Não aplicável","Não aplicável",IF(I16="","Sem data-limite",IF('Painel'!$B$5="","Sem estado",IF(N16&lt;0,"Em atraso",IF(N16&lt;='Painel'!$B$6,"A vencer","Planeado"))))))))</f>
        <v/>
      </c>
      <c r="P16" s="4" t="n"/>
      <c r="Q16" s="7" t="n"/>
      <c r="R16" s="16" t="n"/>
      <c r="S16" s="10">
        <f>IF(B16="","",IF(OR(C16="",D16="",E16="",G16="",J16="",Q16=""),"Completar campos obrigatórios",IF(AND(G16="Sim",H16=""),"Indicar nova data",IF(AND(J16&lt;&gt;"Não aplicável",I16=""),"Indicar data-limite",IF(AND(J16="Cumprido",K16=""),"Indicar data de cumprimento",IF(OR(P16="",P16="Não",AND(J16&lt;&gt;"Não aplicável",P16="Não aplicável")),"Confirmar fonte oficial","OK"))))))</f>
        <v/>
      </c>
    </row>
    <row r="17" ht="30" customHeight="1">
      <c r="A17" s="13">
        <f>IF(B17="","",8)</f>
        <v/>
      </c>
      <c r="B17" s="4" t="n"/>
      <c r="C17" s="16" t="n"/>
      <c r="D17" s="16" t="n"/>
      <c r="E17" s="16" t="n"/>
      <c r="F17" s="7" t="n"/>
      <c r="G17" s="4" t="n"/>
      <c r="H17" s="7" t="n"/>
      <c r="I17" s="17">
        <f>IF(B17="","",IF(G17="Sim",IF(H17="","",H17),F17))</f>
        <v/>
      </c>
      <c r="J17" s="4" t="n"/>
      <c r="K17" s="7" t="n"/>
      <c r="L17" s="16" t="n"/>
      <c r="M17" s="16" t="n"/>
      <c r="N17" s="13">
        <f>IF(B17="","",IF(OR(I17="",'Painel'!$B$5=""),"",IFERROR(I17-'Painel'!$B$5,"")))</f>
        <v/>
      </c>
      <c r="O17" s="13">
        <f>IF(B17="","",IF(J17="","Sem estado",IF(J17="Cumprido","Concluído",IF(J17="Não aplicável","Não aplicável",IF(I17="","Sem data-limite",IF('Painel'!$B$5="","Sem estado",IF(N17&lt;0,"Em atraso",IF(N17&lt;='Painel'!$B$6,"A vencer","Planeado"))))))))</f>
        <v/>
      </c>
      <c r="P17" s="4" t="n"/>
      <c r="Q17" s="7" t="n"/>
      <c r="R17" s="16" t="n"/>
      <c r="S17" s="10">
        <f>IF(B17="","",IF(OR(C17="",D17="",E17="",G17="",J17="",Q17=""),"Completar campos obrigatórios",IF(AND(G17="Sim",H17=""),"Indicar nova data",IF(AND(J17&lt;&gt;"Não aplicável",I17=""),"Indicar data-limite",IF(AND(J17="Cumprido",K17=""),"Indicar data de cumprimento",IF(OR(P17="",P17="Não",AND(J17&lt;&gt;"Não aplicável",P17="Não aplicável")),"Confirmar fonte oficial","OK"))))))</f>
        <v/>
      </c>
    </row>
    <row r="18" ht="30" customHeight="1">
      <c r="A18" s="13">
        <f>IF(B18="","",9)</f>
        <v/>
      </c>
      <c r="B18" s="4" t="n"/>
      <c r="C18" s="16" t="n"/>
      <c r="D18" s="16" t="n"/>
      <c r="E18" s="16" t="n"/>
      <c r="F18" s="7" t="n"/>
      <c r="G18" s="4" t="n"/>
      <c r="H18" s="7" t="n"/>
      <c r="I18" s="17">
        <f>IF(B18="","",IF(G18="Sim",IF(H18="","",H18),F18))</f>
        <v/>
      </c>
      <c r="J18" s="4" t="n"/>
      <c r="K18" s="7" t="n"/>
      <c r="L18" s="16" t="n"/>
      <c r="M18" s="16" t="n"/>
      <c r="N18" s="13">
        <f>IF(B18="","",IF(OR(I18="",'Painel'!$B$5=""),"",IFERROR(I18-'Painel'!$B$5,"")))</f>
        <v/>
      </c>
      <c r="O18" s="13">
        <f>IF(B18="","",IF(J18="","Sem estado",IF(J18="Cumprido","Concluído",IF(J18="Não aplicável","Não aplicável",IF(I18="","Sem data-limite",IF('Painel'!$B$5="","Sem estado",IF(N18&lt;0,"Em atraso",IF(N18&lt;='Painel'!$B$6,"A vencer","Planeado"))))))))</f>
        <v/>
      </c>
      <c r="P18" s="4" t="n"/>
      <c r="Q18" s="7" t="n"/>
      <c r="R18" s="16" t="n"/>
      <c r="S18" s="10">
        <f>IF(B18="","",IF(OR(C18="",D18="",E18="",G18="",J18="",Q18=""),"Completar campos obrigatórios",IF(AND(G18="Sim",H18=""),"Indicar nova data",IF(AND(J18&lt;&gt;"Não aplicável",I18=""),"Indicar data-limite",IF(AND(J18="Cumprido",K18=""),"Indicar data de cumprimento",IF(OR(P18="",P18="Não",AND(J18&lt;&gt;"Não aplicável",P18="Não aplicável")),"Confirmar fonte oficial","OK"))))))</f>
        <v/>
      </c>
    </row>
    <row r="19" ht="30" customHeight="1">
      <c r="A19" s="13">
        <f>IF(B19="","",10)</f>
        <v/>
      </c>
      <c r="B19" s="4" t="n"/>
      <c r="C19" s="16" t="n"/>
      <c r="D19" s="16" t="n"/>
      <c r="E19" s="16" t="n"/>
      <c r="F19" s="7" t="n"/>
      <c r="G19" s="4" t="n"/>
      <c r="H19" s="7" t="n"/>
      <c r="I19" s="17">
        <f>IF(B19="","",IF(G19="Sim",IF(H19="","",H19),F19))</f>
        <v/>
      </c>
      <c r="J19" s="4" t="n"/>
      <c r="K19" s="7" t="n"/>
      <c r="L19" s="16" t="n"/>
      <c r="M19" s="16" t="n"/>
      <c r="N19" s="13">
        <f>IF(B19="","",IF(OR(I19="",'Painel'!$B$5=""),"",IFERROR(I19-'Painel'!$B$5,"")))</f>
        <v/>
      </c>
      <c r="O19" s="13">
        <f>IF(B19="","",IF(J19="","Sem estado",IF(J19="Cumprido","Concluído",IF(J19="Não aplicável","Não aplicável",IF(I19="","Sem data-limite",IF('Painel'!$B$5="","Sem estado",IF(N19&lt;0,"Em atraso",IF(N19&lt;='Painel'!$B$6,"A vencer","Planeado"))))))))</f>
        <v/>
      </c>
      <c r="P19" s="4" t="n"/>
      <c r="Q19" s="7" t="n"/>
      <c r="R19" s="16" t="n"/>
      <c r="S19" s="10">
        <f>IF(B19="","",IF(OR(C19="",D19="",E19="",G19="",J19="",Q19=""),"Completar campos obrigatórios",IF(AND(G19="Sim",H19=""),"Indicar nova data",IF(AND(J19&lt;&gt;"Não aplicável",I19=""),"Indicar data-limite",IF(AND(J19="Cumprido",K19=""),"Indicar data de cumprimento",IF(OR(P19="",P19="Não",AND(J19&lt;&gt;"Não aplicável",P19="Não aplicável")),"Confirmar fonte oficial","OK"))))))</f>
        <v/>
      </c>
    </row>
    <row r="20" ht="30" customHeight="1">
      <c r="A20" s="13">
        <f>IF(B20="","",11)</f>
        <v/>
      </c>
      <c r="B20" s="4" t="n"/>
      <c r="C20" s="16" t="n"/>
      <c r="D20" s="16" t="n"/>
      <c r="E20" s="16" t="n"/>
      <c r="F20" s="7" t="n"/>
      <c r="G20" s="4" t="n"/>
      <c r="H20" s="7" t="n"/>
      <c r="I20" s="17">
        <f>IF(B20="","",IF(G20="Sim",IF(H20="","",H20),F20))</f>
        <v/>
      </c>
      <c r="J20" s="4" t="n"/>
      <c r="K20" s="7" t="n"/>
      <c r="L20" s="16" t="n"/>
      <c r="M20" s="16" t="n"/>
      <c r="N20" s="13">
        <f>IF(B20="","",IF(OR(I20="",'Painel'!$B$5=""),"",IFERROR(I20-'Painel'!$B$5,"")))</f>
        <v/>
      </c>
      <c r="O20" s="13">
        <f>IF(B20="","",IF(J20="","Sem estado",IF(J20="Cumprido","Concluído",IF(J20="Não aplicável","Não aplicável",IF(I20="","Sem data-limite",IF('Painel'!$B$5="","Sem estado",IF(N20&lt;0,"Em atraso",IF(N20&lt;='Painel'!$B$6,"A vencer","Planeado"))))))))</f>
        <v/>
      </c>
      <c r="P20" s="4" t="n"/>
      <c r="Q20" s="7" t="n"/>
      <c r="R20" s="16" t="n"/>
      <c r="S20" s="10">
        <f>IF(B20="","",IF(OR(C20="",D20="",E20="",G20="",J20="",Q20=""),"Completar campos obrigatórios",IF(AND(G20="Sim",H20=""),"Indicar nova data",IF(AND(J20&lt;&gt;"Não aplicável",I20=""),"Indicar data-limite",IF(AND(J20="Cumprido",K20=""),"Indicar data de cumprimento",IF(OR(P20="",P20="Não",AND(J20&lt;&gt;"Não aplicável",P20="Não aplicável")),"Confirmar fonte oficial","OK"))))))</f>
        <v/>
      </c>
    </row>
    <row r="21" ht="30" customHeight="1">
      <c r="A21" s="13">
        <f>IF(B21="","",12)</f>
        <v/>
      </c>
      <c r="B21" s="4" t="n"/>
      <c r="C21" s="16" t="n"/>
      <c r="D21" s="16" t="n"/>
      <c r="E21" s="16" t="n"/>
      <c r="F21" s="7" t="n"/>
      <c r="G21" s="4" t="n"/>
      <c r="H21" s="7" t="n"/>
      <c r="I21" s="17">
        <f>IF(B21="","",IF(G21="Sim",IF(H21="","",H21),F21))</f>
        <v/>
      </c>
      <c r="J21" s="4" t="n"/>
      <c r="K21" s="7" t="n"/>
      <c r="L21" s="16" t="n"/>
      <c r="M21" s="16" t="n"/>
      <c r="N21" s="13">
        <f>IF(B21="","",IF(OR(I21="",'Painel'!$B$5=""),"",IFERROR(I21-'Painel'!$B$5,"")))</f>
        <v/>
      </c>
      <c r="O21" s="13">
        <f>IF(B21="","",IF(J21="","Sem estado",IF(J21="Cumprido","Concluído",IF(J21="Não aplicável","Não aplicável",IF(I21="","Sem data-limite",IF('Painel'!$B$5="","Sem estado",IF(N21&lt;0,"Em atraso",IF(N21&lt;='Painel'!$B$6,"A vencer","Planeado"))))))))</f>
        <v/>
      </c>
      <c r="P21" s="4" t="n"/>
      <c r="Q21" s="7" t="n"/>
      <c r="R21" s="16" t="n"/>
      <c r="S21" s="10">
        <f>IF(B21="","",IF(OR(C21="",D21="",E21="",G21="",J21="",Q21=""),"Completar campos obrigatórios",IF(AND(G21="Sim",H21=""),"Indicar nova data",IF(AND(J21&lt;&gt;"Não aplicável",I21=""),"Indicar data-limite",IF(AND(J21="Cumprido",K21=""),"Indicar data de cumprimento",IF(OR(P21="",P21="Não",AND(J21&lt;&gt;"Não aplicável",P21="Não aplicável")),"Confirmar fonte oficial","OK"))))))</f>
        <v/>
      </c>
    </row>
    <row r="22" ht="30" customHeight="1">
      <c r="A22" s="13">
        <f>IF(B22="","",13)</f>
        <v/>
      </c>
      <c r="B22" s="4" t="n"/>
      <c r="C22" s="16" t="n"/>
      <c r="D22" s="16" t="n"/>
      <c r="E22" s="16" t="n"/>
      <c r="F22" s="7" t="n"/>
      <c r="G22" s="4" t="n"/>
      <c r="H22" s="7" t="n"/>
      <c r="I22" s="17">
        <f>IF(B22="","",IF(G22="Sim",IF(H22="","",H22),F22))</f>
        <v/>
      </c>
      <c r="J22" s="4" t="n"/>
      <c r="K22" s="7" t="n"/>
      <c r="L22" s="16" t="n"/>
      <c r="M22" s="16" t="n"/>
      <c r="N22" s="13">
        <f>IF(B22="","",IF(OR(I22="",'Painel'!$B$5=""),"",IFERROR(I22-'Painel'!$B$5,"")))</f>
        <v/>
      </c>
      <c r="O22" s="13">
        <f>IF(B22="","",IF(J22="","Sem estado",IF(J22="Cumprido","Concluído",IF(J22="Não aplicável","Não aplicável",IF(I22="","Sem data-limite",IF('Painel'!$B$5="","Sem estado",IF(N22&lt;0,"Em atraso",IF(N22&lt;='Painel'!$B$6,"A vencer","Planeado"))))))))</f>
        <v/>
      </c>
      <c r="P22" s="4" t="n"/>
      <c r="Q22" s="7" t="n"/>
      <c r="R22" s="16" t="n"/>
      <c r="S22" s="10">
        <f>IF(B22="","",IF(OR(C22="",D22="",E22="",G22="",J22="",Q22=""),"Completar campos obrigatórios",IF(AND(G22="Sim",H22=""),"Indicar nova data",IF(AND(J22&lt;&gt;"Não aplicável",I22=""),"Indicar data-limite",IF(AND(J22="Cumprido",K22=""),"Indicar data de cumprimento",IF(OR(P22="",P22="Não",AND(J22&lt;&gt;"Não aplicável",P22="Não aplicável")),"Confirmar fonte oficial","OK"))))))</f>
        <v/>
      </c>
    </row>
    <row r="23" ht="30" customHeight="1">
      <c r="A23" s="13">
        <f>IF(B23="","",14)</f>
        <v/>
      </c>
      <c r="B23" s="4" t="n"/>
      <c r="C23" s="16" t="n"/>
      <c r="D23" s="16" t="n"/>
      <c r="E23" s="16" t="n"/>
      <c r="F23" s="7" t="n"/>
      <c r="G23" s="4" t="n"/>
      <c r="H23" s="7" t="n"/>
      <c r="I23" s="17">
        <f>IF(B23="","",IF(G23="Sim",IF(H23="","",H23),F23))</f>
        <v/>
      </c>
      <c r="J23" s="4" t="n"/>
      <c r="K23" s="7" t="n"/>
      <c r="L23" s="16" t="n"/>
      <c r="M23" s="16" t="n"/>
      <c r="N23" s="13">
        <f>IF(B23="","",IF(OR(I23="",'Painel'!$B$5=""),"",IFERROR(I23-'Painel'!$B$5,"")))</f>
        <v/>
      </c>
      <c r="O23" s="13">
        <f>IF(B23="","",IF(J23="","Sem estado",IF(J23="Cumprido","Concluído",IF(J23="Não aplicável","Não aplicável",IF(I23="","Sem data-limite",IF('Painel'!$B$5="","Sem estado",IF(N23&lt;0,"Em atraso",IF(N23&lt;='Painel'!$B$6,"A vencer","Planeado"))))))))</f>
        <v/>
      </c>
      <c r="P23" s="4" t="n"/>
      <c r="Q23" s="7" t="n"/>
      <c r="R23" s="16" t="n"/>
      <c r="S23" s="10">
        <f>IF(B23="","",IF(OR(C23="",D23="",E23="",G23="",J23="",Q23=""),"Completar campos obrigatórios",IF(AND(G23="Sim",H23=""),"Indicar nova data",IF(AND(J23&lt;&gt;"Não aplicável",I23=""),"Indicar data-limite",IF(AND(J23="Cumprido",K23=""),"Indicar data de cumprimento",IF(OR(P23="",P23="Não",AND(J23&lt;&gt;"Não aplicável",P23="Não aplicável")),"Confirmar fonte oficial","OK"))))))</f>
        <v/>
      </c>
    </row>
    <row r="24" ht="30" customHeight="1">
      <c r="A24" s="13">
        <f>IF(B24="","",15)</f>
        <v/>
      </c>
      <c r="B24" s="4" t="n"/>
      <c r="C24" s="16" t="n"/>
      <c r="D24" s="16" t="n"/>
      <c r="E24" s="16" t="n"/>
      <c r="F24" s="7" t="n"/>
      <c r="G24" s="4" t="n"/>
      <c r="H24" s="7" t="n"/>
      <c r="I24" s="17">
        <f>IF(B24="","",IF(G24="Sim",IF(H24="","",H24),F24))</f>
        <v/>
      </c>
      <c r="J24" s="4" t="n"/>
      <c r="K24" s="7" t="n"/>
      <c r="L24" s="16" t="n"/>
      <c r="M24" s="16" t="n"/>
      <c r="N24" s="13">
        <f>IF(B24="","",IF(OR(I24="",'Painel'!$B$5=""),"",IFERROR(I24-'Painel'!$B$5,"")))</f>
        <v/>
      </c>
      <c r="O24" s="13">
        <f>IF(B24="","",IF(J24="","Sem estado",IF(J24="Cumprido","Concluído",IF(J24="Não aplicável","Não aplicável",IF(I24="","Sem data-limite",IF('Painel'!$B$5="","Sem estado",IF(N24&lt;0,"Em atraso",IF(N24&lt;='Painel'!$B$6,"A vencer","Planeado"))))))))</f>
        <v/>
      </c>
      <c r="P24" s="4" t="n"/>
      <c r="Q24" s="7" t="n"/>
      <c r="R24" s="16" t="n"/>
      <c r="S24" s="10">
        <f>IF(B24="","",IF(OR(C24="",D24="",E24="",G24="",J24="",Q24=""),"Completar campos obrigatórios",IF(AND(G24="Sim",H24=""),"Indicar nova data",IF(AND(J24&lt;&gt;"Não aplicável",I24=""),"Indicar data-limite",IF(AND(J24="Cumprido",K24=""),"Indicar data de cumprimento",IF(OR(P24="",P24="Não",AND(J24&lt;&gt;"Não aplicável",P24="Não aplicável")),"Confirmar fonte oficial","OK"))))))</f>
        <v/>
      </c>
    </row>
    <row r="25" ht="30" customHeight="1">
      <c r="A25" s="13">
        <f>IF(B25="","",16)</f>
        <v/>
      </c>
      <c r="B25" s="4" t="n"/>
      <c r="C25" s="16" t="n"/>
      <c r="D25" s="16" t="n"/>
      <c r="E25" s="16" t="n"/>
      <c r="F25" s="7" t="n"/>
      <c r="G25" s="4" t="n"/>
      <c r="H25" s="7" t="n"/>
      <c r="I25" s="17">
        <f>IF(B25="","",IF(G25="Sim",IF(H25="","",H25),F25))</f>
        <v/>
      </c>
      <c r="J25" s="4" t="n"/>
      <c r="K25" s="7" t="n"/>
      <c r="L25" s="16" t="n"/>
      <c r="M25" s="16" t="n"/>
      <c r="N25" s="13">
        <f>IF(B25="","",IF(OR(I25="",'Painel'!$B$5=""),"",IFERROR(I25-'Painel'!$B$5,"")))</f>
        <v/>
      </c>
      <c r="O25" s="13">
        <f>IF(B25="","",IF(J25="","Sem estado",IF(J25="Cumprido","Concluído",IF(J25="Não aplicável","Não aplicável",IF(I25="","Sem data-limite",IF('Painel'!$B$5="","Sem estado",IF(N25&lt;0,"Em atraso",IF(N25&lt;='Painel'!$B$6,"A vencer","Planeado"))))))))</f>
        <v/>
      </c>
      <c r="P25" s="4" t="n"/>
      <c r="Q25" s="7" t="n"/>
      <c r="R25" s="16" t="n"/>
      <c r="S25" s="10">
        <f>IF(B25="","",IF(OR(C25="",D25="",E25="",G25="",J25="",Q25=""),"Completar campos obrigatórios",IF(AND(G25="Sim",H25=""),"Indicar nova data",IF(AND(J25&lt;&gt;"Não aplicável",I25=""),"Indicar data-limite",IF(AND(J25="Cumprido",K25=""),"Indicar data de cumprimento",IF(OR(P25="",P25="Não",AND(J25&lt;&gt;"Não aplicável",P25="Não aplicável")),"Confirmar fonte oficial","OK"))))))</f>
        <v/>
      </c>
    </row>
    <row r="26" ht="30" customHeight="1">
      <c r="A26" s="13">
        <f>IF(B26="","",17)</f>
        <v/>
      </c>
      <c r="B26" s="4" t="n"/>
      <c r="C26" s="16" t="n"/>
      <c r="D26" s="16" t="n"/>
      <c r="E26" s="16" t="n"/>
      <c r="F26" s="7" t="n"/>
      <c r="G26" s="4" t="n"/>
      <c r="H26" s="7" t="n"/>
      <c r="I26" s="17">
        <f>IF(B26="","",IF(G26="Sim",IF(H26="","",H26),F26))</f>
        <v/>
      </c>
      <c r="J26" s="4" t="n"/>
      <c r="K26" s="7" t="n"/>
      <c r="L26" s="16" t="n"/>
      <c r="M26" s="16" t="n"/>
      <c r="N26" s="13">
        <f>IF(B26="","",IF(OR(I26="",'Painel'!$B$5=""),"",IFERROR(I26-'Painel'!$B$5,"")))</f>
        <v/>
      </c>
      <c r="O26" s="13">
        <f>IF(B26="","",IF(J26="","Sem estado",IF(J26="Cumprido","Concluído",IF(J26="Não aplicável","Não aplicável",IF(I26="","Sem data-limite",IF('Painel'!$B$5="","Sem estado",IF(N26&lt;0,"Em atraso",IF(N26&lt;='Painel'!$B$6,"A vencer","Planeado"))))))))</f>
        <v/>
      </c>
      <c r="P26" s="4" t="n"/>
      <c r="Q26" s="7" t="n"/>
      <c r="R26" s="16" t="n"/>
      <c r="S26" s="10">
        <f>IF(B26="","",IF(OR(C26="",D26="",E26="",G26="",J26="",Q26=""),"Completar campos obrigatórios",IF(AND(G26="Sim",H26=""),"Indicar nova data",IF(AND(J26&lt;&gt;"Não aplicável",I26=""),"Indicar data-limite",IF(AND(J26="Cumprido",K26=""),"Indicar data de cumprimento",IF(OR(P26="",P26="Não",AND(J26&lt;&gt;"Não aplicável",P26="Não aplicável")),"Confirmar fonte oficial","OK"))))))</f>
        <v/>
      </c>
    </row>
    <row r="27" ht="30" customHeight="1">
      <c r="A27" s="13">
        <f>IF(B27="","",18)</f>
        <v/>
      </c>
      <c r="B27" s="4" t="n"/>
      <c r="C27" s="16" t="n"/>
      <c r="D27" s="16" t="n"/>
      <c r="E27" s="16" t="n"/>
      <c r="F27" s="7" t="n"/>
      <c r="G27" s="4" t="n"/>
      <c r="H27" s="7" t="n"/>
      <c r="I27" s="17">
        <f>IF(B27="","",IF(G27="Sim",IF(H27="","",H27),F27))</f>
        <v/>
      </c>
      <c r="J27" s="4" t="n"/>
      <c r="K27" s="7" t="n"/>
      <c r="L27" s="16" t="n"/>
      <c r="M27" s="16" t="n"/>
      <c r="N27" s="13">
        <f>IF(B27="","",IF(OR(I27="",'Painel'!$B$5=""),"",IFERROR(I27-'Painel'!$B$5,"")))</f>
        <v/>
      </c>
      <c r="O27" s="13">
        <f>IF(B27="","",IF(J27="","Sem estado",IF(J27="Cumprido","Concluído",IF(J27="Não aplicável","Não aplicável",IF(I27="","Sem data-limite",IF('Painel'!$B$5="","Sem estado",IF(N27&lt;0,"Em atraso",IF(N27&lt;='Painel'!$B$6,"A vencer","Planeado"))))))))</f>
        <v/>
      </c>
      <c r="P27" s="4" t="n"/>
      <c r="Q27" s="7" t="n"/>
      <c r="R27" s="16" t="n"/>
      <c r="S27" s="10">
        <f>IF(B27="","",IF(OR(C27="",D27="",E27="",G27="",J27="",Q27=""),"Completar campos obrigatórios",IF(AND(G27="Sim",H27=""),"Indicar nova data",IF(AND(J27&lt;&gt;"Não aplicável",I27=""),"Indicar data-limite",IF(AND(J27="Cumprido",K27=""),"Indicar data de cumprimento",IF(OR(P27="",P27="Não",AND(J27&lt;&gt;"Não aplicável",P27="Não aplicável")),"Confirmar fonte oficial","OK"))))))</f>
        <v/>
      </c>
    </row>
    <row r="28" ht="30" customHeight="1">
      <c r="A28" s="13">
        <f>IF(B28="","",19)</f>
        <v/>
      </c>
      <c r="B28" s="4" t="n"/>
      <c r="C28" s="16" t="n"/>
      <c r="D28" s="16" t="n"/>
      <c r="E28" s="16" t="n"/>
      <c r="F28" s="7" t="n"/>
      <c r="G28" s="4" t="n"/>
      <c r="H28" s="7" t="n"/>
      <c r="I28" s="17">
        <f>IF(B28="","",IF(G28="Sim",IF(H28="","",H28),F28))</f>
        <v/>
      </c>
      <c r="J28" s="4" t="n"/>
      <c r="K28" s="7" t="n"/>
      <c r="L28" s="16" t="n"/>
      <c r="M28" s="16" t="n"/>
      <c r="N28" s="13">
        <f>IF(B28="","",IF(OR(I28="",'Painel'!$B$5=""),"",IFERROR(I28-'Painel'!$B$5,"")))</f>
        <v/>
      </c>
      <c r="O28" s="13">
        <f>IF(B28="","",IF(J28="","Sem estado",IF(J28="Cumprido","Concluído",IF(J28="Não aplicável","Não aplicável",IF(I28="","Sem data-limite",IF('Painel'!$B$5="","Sem estado",IF(N28&lt;0,"Em atraso",IF(N28&lt;='Painel'!$B$6,"A vencer","Planeado"))))))))</f>
        <v/>
      </c>
      <c r="P28" s="4" t="n"/>
      <c r="Q28" s="7" t="n"/>
      <c r="R28" s="16" t="n"/>
      <c r="S28" s="10">
        <f>IF(B28="","",IF(OR(C28="",D28="",E28="",G28="",J28="",Q28=""),"Completar campos obrigatórios",IF(AND(G28="Sim",H28=""),"Indicar nova data",IF(AND(J28&lt;&gt;"Não aplicável",I28=""),"Indicar data-limite",IF(AND(J28="Cumprido",K28=""),"Indicar data de cumprimento",IF(OR(P28="",P28="Não",AND(J28&lt;&gt;"Não aplicável",P28="Não aplicável")),"Confirmar fonte oficial","OK"))))))</f>
        <v/>
      </c>
    </row>
    <row r="29" ht="30" customHeight="1">
      <c r="A29" s="13">
        <f>IF(B29="","",20)</f>
        <v/>
      </c>
      <c r="B29" s="4" t="n"/>
      <c r="C29" s="16" t="n"/>
      <c r="D29" s="16" t="n"/>
      <c r="E29" s="16" t="n"/>
      <c r="F29" s="7" t="n"/>
      <c r="G29" s="4" t="n"/>
      <c r="H29" s="7" t="n"/>
      <c r="I29" s="17">
        <f>IF(B29="","",IF(G29="Sim",IF(H29="","",H29),F29))</f>
        <v/>
      </c>
      <c r="J29" s="4" t="n"/>
      <c r="K29" s="7" t="n"/>
      <c r="L29" s="16" t="n"/>
      <c r="M29" s="16" t="n"/>
      <c r="N29" s="13">
        <f>IF(B29="","",IF(OR(I29="",'Painel'!$B$5=""),"",IFERROR(I29-'Painel'!$B$5,"")))</f>
        <v/>
      </c>
      <c r="O29" s="13">
        <f>IF(B29="","",IF(J29="","Sem estado",IF(J29="Cumprido","Concluído",IF(J29="Não aplicável","Não aplicável",IF(I29="","Sem data-limite",IF('Painel'!$B$5="","Sem estado",IF(N29&lt;0,"Em atraso",IF(N29&lt;='Painel'!$B$6,"A vencer","Planeado"))))))))</f>
        <v/>
      </c>
      <c r="P29" s="4" t="n"/>
      <c r="Q29" s="7" t="n"/>
      <c r="R29" s="16" t="n"/>
      <c r="S29" s="10">
        <f>IF(B29="","",IF(OR(C29="",D29="",E29="",G29="",J29="",Q29=""),"Completar campos obrigatórios",IF(AND(G29="Sim",H29=""),"Indicar nova data",IF(AND(J29&lt;&gt;"Não aplicável",I29=""),"Indicar data-limite",IF(AND(J29="Cumprido",K29=""),"Indicar data de cumprimento",IF(OR(P29="",P29="Não",AND(J29&lt;&gt;"Não aplicável",P29="Não aplicável")),"Confirmar fonte oficial","OK"))))))</f>
        <v/>
      </c>
    </row>
    <row r="30" ht="30" customHeight="1">
      <c r="A30" s="13">
        <f>IF(B30="","",21)</f>
        <v/>
      </c>
      <c r="B30" s="4" t="n"/>
      <c r="C30" s="16" t="n"/>
      <c r="D30" s="16" t="n"/>
      <c r="E30" s="16" t="n"/>
      <c r="F30" s="7" t="n"/>
      <c r="G30" s="4" t="n"/>
      <c r="H30" s="7" t="n"/>
      <c r="I30" s="17">
        <f>IF(B30="","",IF(G30="Sim",IF(H30="","",H30),F30))</f>
        <v/>
      </c>
      <c r="J30" s="4" t="n"/>
      <c r="K30" s="7" t="n"/>
      <c r="L30" s="16" t="n"/>
      <c r="M30" s="16" t="n"/>
      <c r="N30" s="13">
        <f>IF(B30="","",IF(OR(I30="",'Painel'!$B$5=""),"",IFERROR(I30-'Painel'!$B$5,"")))</f>
        <v/>
      </c>
      <c r="O30" s="13">
        <f>IF(B30="","",IF(J30="","Sem estado",IF(J30="Cumprido","Concluído",IF(J30="Não aplicável","Não aplicável",IF(I30="","Sem data-limite",IF('Painel'!$B$5="","Sem estado",IF(N30&lt;0,"Em atraso",IF(N30&lt;='Painel'!$B$6,"A vencer","Planeado"))))))))</f>
        <v/>
      </c>
      <c r="P30" s="4" t="n"/>
      <c r="Q30" s="7" t="n"/>
      <c r="R30" s="16" t="n"/>
      <c r="S30" s="10">
        <f>IF(B30="","",IF(OR(C30="",D30="",E30="",G30="",J30="",Q30=""),"Completar campos obrigatórios",IF(AND(G30="Sim",H30=""),"Indicar nova data",IF(AND(J30&lt;&gt;"Não aplicável",I30=""),"Indicar data-limite",IF(AND(J30="Cumprido",K30=""),"Indicar data de cumprimento",IF(OR(P30="",P30="Não",AND(J30&lt;&gt;"Não aplicável",P30="Não aplicável")),"Confirmar fonte oficial","OK"))))))</f>
        <v/>
      </c>
    </row>
    <row r="31" ht="30" customHeight="1">
      <c r="A31" s="13">
        <f>IF(B31="","",22)</f>
        <v/>
      </c>
      <c r="B31" s="4" t="n"/>
      <c r="C31" s="16" t="n"/>
      <c r="D31" s="16" t="n"/>
      <c r="E31" s="16" t="n"/>
      <c r="F31" s="7" t="n"/>
      <c r="G31" s="4" t="n"/>
      <c r="H31" s="7" t="n"/>
      <c r="I31" s="17">
        <f>IF(B31="","",IF(G31="Sim",IF(H31="","",H31),F31))</f>
        <v/>
      </c>
      <c r="J31" s="4" t="n"/>
      <c r="K31" s="7" t="n"/>
      <c r="L31" s="16" t="n"/>
      <c r="M31" s="16" t="n"/>
      <c r="N31" s="13">
        <f>IF(B31="","",IF(OR(I31="",'Painel'!$B$5=""),"",IFERROR(I31-'Painel'!$B$5,"")))</f>
        <v/>
      </c>
      <c r="O31" s="13">
        <f>IF(B31="","",IF(J31="","Sem estado",IF(J31="Cumprido","Concluído",IF(J31="Não aplicável","Não aplicável",IF(I31="","Sem data-limite",IF('Painel'!$B$5="","Sem estado",IF(N31&lt;0,"Em atraso",IF(N31&lt;='Painel'!$B$6,"A vencer","Planeado"))))))))</f>
        <v/>
      </c>
      <c r="P31" s="4" t="n"/>
      <c r="Q31" s="7" t="n"/>
      <c r="R31" s="16" t="n"/>
      <c r="S31" s="10">
        <f>IF(B31="","",IF(OR(C31="",D31="",E31="",G31="",J31="",Q31=""),"Completar campos obrigatórios",IF(AND(G31="Sim",H31=""),"Indicar nova data",IF(AND(J31&lt;&gt;"Não aplicável",I31=""),"Indicar data-limite",IF(AND(J31="Cumprido",K31=""),"Indicar data de cumprimento",IF(OR(P31="",P31="Não",AND(J31&lt;&gt;"Não aplicável",P31="Não aplicável")),"Confirmar fonte oficial","OK"))))))</f>
        <v/>
      </c>
    </row>
    <row r="32" ht="30" customHeight="1">
      <c r="A32" s="13">
        <f>IF(B32="","",23)</f>
        <v/>
      </c>
      <c r="B32" s="4" t="n"/>
      <c r="C32" s="16" t="n"/>
      <c r="D32" s="16" t="n"/>
      <c r="E32" s="16" t="n"/>
      <c r="F32" s="7" t="n"/>
      <c r="G32" s="4" t="n"/>
      <c r="H32" s="7" t="n"/>
      <c r="I32" s="17">
        <f>IF(B32="","",IF(G32="Sim",IF(H32="","",H32),F32))</f>
        <v/>
      </c>
      <c r="J32" s="4" t="n"/>
      <c r="K32" s="7" t="n"/>
      <c r="L32" s="16" t="n"/>
      <c r="M32" s="16" t="n"/>
      <c r="N32" s="13">
        <f>IF(B32="","",IF(OR(I32="",'Painel'!$B$5=""),"",IFERROR(I32-'Painel'!$B$5,"")))</f>
        <v/>
      </c>
      <c r="O32" s="13">
        <f>IF(B32="","",IF(J32="","Sem estado",IF(J32="Cumprido","Concluído",IF(J32="Não aplicável","Não aplicável",IF(I32="","Sem data-limite",IF('Painel'!$B$5="","Sem estado",IF(N32&lt;0,"Em atraso",IF(N32&lt;='Painel'!$B$6,"A vencer","Planeado"))))))))</f>
        <v/>
      </c>
      <c r="P32" s="4" t="n"/>
      <c r="Q32" s="7" t="n"/>
      <c r="R32" s="16" t="n"/>
      <c r="S32" s="10">
        <f>IF(B32="","",IF(OR(C32="",D32="",E32="",G32="",J32="",Q32=""),"Completar campos obrigatórios",IF(AND(G32="Sim",H32=""),"Indicar nova data",IF(AND(J32&lt;&gt;"Não aplicável",I32=""),"Indicar data-limite",IF(AND(J32="Cumprido",K32=""),"Indicar data de cumprimento",IF(OR(P32="",P32="Não",AND(J32&lt;&gt;"Não aplicável",P32="Não aplicável")),"Confirmar fonte oficial","OK"))))))</f>
        <v/>
      </c>
    </row>
    <row r="33" ht="30" customHeight="1">
      <c r="A33" s="13">
        <f>IF(B33="","",24)</f>
        <v/>
      </c>
      <c r="B33" s="4" t="n"/>
      <c r="C33" s="16" t="n"/>
      <c r="D33" s="16" t="n"/>
      <c r="E33" s="16" t="n"/>
      <c r="F33" s="7" t="n"/>
      <c r="G33" s="4" t="n"/>
      <c r="H33" s="7" t="n"/>
      <c r="I33" s="17">
        <f>IF(B33="","",IF(G33="Sim",IF(H33="","",H33),F33))</f>
        <v/>
      </c>
      <c r="J33" s="4" t="n"/>
      <c r="K33" s="7" t="n"/>
      <c r="L33" s="16" t="n"/>
      <c r="M33" s="16" t="n"/>
      <c r="N33" s="13">
        <f>IF(B33="","",IF(OR(I33="",'Painel'!$B$5=""),"",IFERROR(I33-'Painel'!$B$5,"")))</f>
        <v/>
      </c>
      <c r="O33" s="13">
        <f>IF(B33="","",IF(J33="","Sem estado",IF(J33="Cumprido","Concluído",IF(J33="Não aplicável","Não aplicável",IF(I33="","Sem data-limite",IF('Painel'!$B$5="","Sem estado",IF(N33&lt;0,"Em atraso",IF(N33&lt;='Painel'!$B$6,"A vencer","Planeado"))))))))</f>
        <v/>
      </c>
      <c r="P33" s="4" t="n"/>
      <c r="Q33" s="7" t="n"/>
      <c r="R33" s="16" t="n"/>
      <c r="S33" s="10">
        <f>IF(B33="","",IF(OR(C33="",D33="",E33="",G33="",J33="",Q33=""),"Completar campos obrigatórios",IF(AND(G33="Sim",H33=""),"Indicar nova data",IF(AND(J33&lt;&gt;"Não aplicável",I33=""),"Indicar data-limite",IF(AND(J33="Cumprido",K33=""),"Indicar data de cumprimento",IF(OR(P33="",P33="Não",AND(J33&lt;&gt;"Não aplicável",P33="Não aplicável")),"Confirmar fonte oficial","OK"))))))</f>
        <v/>
      </c>
    </row>
    <row r="34" ht="30" customHeight="1">
      <c r="A34" s="13">
        <f>IF(B34="","",25)</f>
        <v/>
      </c>
      <c r="B34" s="4" t="n"/>
      <c r="C34" s="16" t="n"/>
      <c r="D34" s="16" t="n"/>
      <c r="E34" s="16" t="n"/>
      <c r="F34" s="7" t="n"/>
      <c r="G34" s="4" t="n"/>
      <c r="H34" s="7" t="n"/>
      <c r="I34" s="17">
        <f>IF(B34="","",IF(G34="Sim",IF(H34="","",H34),F34))</f>
        <v/>
      </c>
      <c r="J34" s="4" t="n"/>
      <c r="K34" s="7" t="n"/>
      <c r="L34" s="16" t="n"/>
      <c r="M34" s="16" t="n"/>
      <c r="N34" s="13">
        <f>IF(B34="","",IF(OR(I34="",'Painel'!$B$5=""),"",IFERROR(I34-'Painel'!$B$5,"")))</f>
        <v/>
      </c>
      <c r="O34" s="13">
        <f>IF(B34="","",IF(J34="","Sem estado",IF(J34="Cumprido","Concluído",IF(J34="Não aplicável","Não aplicável",IF(I34="","Sem data-limite",IF('Painel'!$B$5="","Sem estado",IF(N34&lt;0,"Em atraso",IF(N34&lt;='Painel'!$B$6,"A vencer","Planeado"))))))))</f>
        <v/>
      </c>
      <c r="P34" s="4" t="n"/>
      <c r="Q34" s="7" t="n"/>
      <c r="R34" s="16" t="n"/>
      <c r="S34" s="10">
        <f>IF(B34="","",IF(OR(C34="",D34="",E34="",G34="",J34="",Q34=""),"Completar campos obrigatórios",IF(AND(G34="Sim",H34=""),"Indicar nova data",IF(AND(J34&lt;&gt;"Não aplicável",I34=""),"Indicar data-limite",IF(AND(J34="Cumprido",K34=""),"Indicar data de cumprimento",IF(OR(P34="",P34="Não",AND(J34&lt;&gt;"Não aplicável",P34="Não aplicável")),"Confirmar fonte oficial","OK"))))))</f>
        <v/>
      </c>
    </row>
    <row r="35" ht="30" customHeight="1">
      <c r="A35" s="13">
        <f>IF(B35="","",26)</f>
        <v/>
      </c>
      <c r="B35" s="4" t="n"/>
      <c r="C35" s="16" t="n"/>
      <c r="D35" s="16" t="n"/>
      <c r="E35" s="16" t="n"/>
      <c r="F35" s="7" t="n"/>
      <c r="G35" s="4" t="n"/>
      <c r="H35" s="7" t="n"/>
      <c r="I35" s="17">
        <f>IF(B35="","",IF(G35="Sim",IF(H35="","",H35),F35))</f>
        <v/>
      </c>
      <c r="J35" s="4" t="n"/>
      <c r="K35" s="7" t="n"/>
      <c r="L35" s="16" t="n"/>
      <c r="M35" s="16" t="n"/>
      <c r="N35" s="13">
        <f>IF(B35="","",IF(OR(I35="",'Painel'!$B$5=""),"",IFERROR(I35-'Painel'!$B$5,"")))</f>
        <v/>
      </c>
      <c r="O35" s="13">
        <f>IF(B35="","",IF(J35="","Sem estado",IF(J35="Cumprido","Concluído",IF(J35="Não aplicável","Não aplicável",IF(I35="","Sem data-limite",IF('Painel'!$B$5="","Sem estado",IF(N35&lt;0,"Em atraso",IF(N35&lt;='Painel'!$B$6,"A vencer","Planeado"))))))))</f>
        <v/>
      </c>
      <c r="P35" s="4" t="n"/>
      <c r="Q35" s="7" t="n"/>
      <c r="R35" s="16" t="n"/>
      <c r="S35" s="10">
        <f>IF(B35="","",IF(OR(C35="",D35="",E35="",G35="",J35="",Q35=""),"Completar campos obrigatórios",IF(AND(G35="Sim",H35=""),"Indicar nova data",IF(AND(J35&lt;&gt;"Não aplicável",I35=""),"Indicar data-limite",IF(AND(J35="Cumprido",K35=""),"Indicar data de cumprimento",IF(OR(P35="",P35="Não",AND(J35&lt;&gt;"Não aplicável",P35="Não aplicável")),"Confirmar fonte oficial","OK"))))))</f>
        <v/>
      </c>
    </row>
    <row r="36" ht="30" customHeight="1">
      <c r="A36" s="13">
        <f>IF(B36="","",27)</f>
        <v/>
      </c>
      <c r="B36" s="4" t="n"/>
      <c r="C36" s="16" t="n"/>
      <c r="D36" s="16" t="n"/>
      <c r="E36" s="16" t="n"/>
      <c r="F36" s="7" t="n"/>
      <c r="G36" s="4" t="n"/>
      <c r="H36" s="7" t="n"/>
      <c r="I36" s="17">
        <f>IF(B36="","",IF(G36="Sim",IF(H36="","",H36),F36))</f>
        <v/>
      </c>
      <c r="J36" s="4" t="n"/>
      <c r="K36" s="7" t="n"/>
      <c r="L36" s="16" t="n"/>
      <c r="M36" s="16" t="n"/>
      <c r="N36" s="13">
        <f>IF(B36="","",IF(OR(I36="",'Painel'!$B$5=""),"",IFERROR(I36-'Painel'!$B$5,"")))</f>
        <v/>
      </c>
      <c r="O36" s="13">
        <f>IF(B36="","",IF(J36="","Sem estado",IF(J36="Cumprido","Concluído",IF(J36="Não aplicável","Não aplicável",IF(I36="","Sem data-limite",IF('Painel'!$B$5="","Sem estado",IF(N36&lt;0,"Em atraso",IF(N36&lt;='Painel'!$B$6,"A vencer","Planeado"))))))))</f>
        <v/>
      </c>
      <c r="P36" s="4" t="n"/>
      <c r="Q36" s="7" t="n"/>
      <c r="R36" s="16" t="n"/>
      <c r="S36" s="10">
        <f>IF(B36="","",IF(OR(C36="",D36="",E36="",G36="",J36="",Q36=""),"Completar campos obrigatórios",IF(AND(G36="Sim",H36=""),"Indicar nova data",IF(AND(J36&lt;&gt;"Não aplicável",I36=""),"Indicar data-limite",IF(AND(J36="Cumprido",K36=""),"Indicar data de cumprimento",IF(OR(P36="",P36="Não",AND(J36&lt;&gt;"Não aplicável",P36="Não aplicável")),"Confirmar fonte oficial","OK"))))))</f>
        <v/>
      </c>
    </row>
    <row r="37" ht="30" customHeight="1">
      <c r="A37" s="13">
        <f>IF(B37="","",28)</f>
        <v/>
      </c>
      <c r="B37" s="4" t="n"/>
      <c r="C37" s="16" t="n"/>
      <c r="D37" s="16" t="n"/>
      <c r="E37" s="16" t="n"/>
      <c r="F37" s="7" t="n"/>
      <c r="G37" s="4" t="n"/>
      <c r="H37" s="7" t="n"/>
      <c r="I37" s="17">
        <f>IF(B37="","",IF(G37="Sim",IF(H37="","",H37),F37))</f>
        <v/>
      </c>
      <c r="J37" s="4" t="n"/>
      <c r="K37" s="7" t="n"/>
      <c r="L37" s="16" t="n"/>
      <c r="M37" s="16" t="n"/>
      <c r="N37" s="13">
        <f>IF(B37="","",IF(OR(I37="",'Painel'!$B$5=""),"",IFERROR(I37-'Painel'!$B$5,"")))</f>
        <v/>
      </c>
      <c r="O37" s="13">
        <f>IF(B37="","",IF(J37="","Sem estado",IF(J37="Cumprido","Concluído",IF(J37="Não aplicável","Não aplicável",IF(I37="","Sem data-limite",IF('Painel'!$B$5="","Sem estado",IF(N37&lt;0,"Em atraso",IF(N37&lt;='Painel'!$B$6,"A vencer","Planeado"))))))))</f>
        <v/>
      </c>
      <c r="P37" s="4" t="n"/>
      <c r="Q37" s="7" t="n"/>
      <c r="R37" s="16" t="n"/>
      <c r="S37" s="10">
        <f>IF(B37="","",IF(OR(C37="",D37="",E37="",G37="",J37="",Q37=""),"Completar campos obrigatórios",IF(AND(G37="Sim",H37=""),"Indicar nova data",IF(AND(J37&lt;&gt;"Não aplicável",I37=""),"Indicar data-limite",IF(AND(J37="Cumprido",K37=""),"Indicar data de cumprimento",IF(OR(P37="",P37="Não",AND(J37&lt;&gt;"Não aplicável",P37="Não aplicável")),"Confirmar fonte oficial","OK"))))))</f>
        <v/>
      </c>
    </row>
    <row r="38" ht="30" customHeight="1">
      <c r="A38" s="13">
        <f>IF(B38="","",29)</f>
        <v/>
      </c>
      <c r="B38" s="4" t="n"/>
      <c r="C38" s="16" t="n"/>
      <c r="D38" s="16" t="n"/>
      <c r="E38" s="16" t="n"/>
      <c r="F38" s="7" t="n"/>
      <c r="G38" s="4" t="n"/>
      <c r="H38" s="7" t="n"/>
      <c r="I38" s="17">
        <f>IF(B38="","",IF(G38="Sim",IF(H38="","",H38),F38))</f>
        <v/>
      </c>
      <c r="J38" s="4" t="n"/>
      <c r="K38" s="7" t="n"/>
      <c r="L38" s="16" t="n"/>
      <c r="M38" s="16" t="n"/>
      <c r="N38" s="13">
        <f>IF(B38="","",IF(OR(I38="",'Painel'!$B$5=""),"",IFERROR(I38-'Painel'!$B$5,"")))</f>
        <v/>
      </c>
      <c r="O38" s="13">
        <f>IF(B38="","",IF(J38="","Sem estado",IF(J38="Cumprido","Concluído",IF(J38="Não aplicável","Não aplicável",IF(I38="","Sem data-limite",IF('Painel'!$B$5="","Sem estado",IF(N38&lt;0,"Em atraso",IF(N38&lt;='Painel'!$B$6,"A vencer","Planeado"))))))))</f>
        <v/>
      </c>
      <c r="P38" s="4" t="n"/>
      <c r="Q38" s="7" t="n"/>
      <c r="R38" s="16" t="n"/>
      <c r="S38" s="10">
        <f>IF(B38="","",IF(OR(C38="",D38="",E38="",G38="",J38="",Q38=""),"Completar campos obrigatórios",IF(AND(G38="Sim",H38=""),"Indicar nova data",IF(AND(J38&lt;&gt;"Não aplicável",I38=""),"Indicar data-limite",IF(AND(J38="Cumprido",K38=""),"Indicar data de cumprimento",IF(OR(P38="",P38="Não",AND(J38&lt;&gt;"Não aplicável",P38="Não aplicável")),"Confirmar fonte oficial","OK"))))))</f>
        <v/>
      </c>
    </row>
    <row r="39" ht="30" customHeight="1">
      <c r="A39" s="13">
        <f>IF(B39="","",30)</f>
        <v/>
      </c>
      <c r="B39" s="4" t="n"/>
      <c r="C39" s="16" t="n"/>
      <c r="D39" s="16" t="n"/>
      <c r="E39" s="16" t="n"/>
      <c r="F39" s="7" t="n"/>
      <c r="G39" s="4" t="n"/>
      <c r="H39" s="7" t="n"/>
      <c r="I39" s="17">
        <f>IF(B39="","",IF(G39="Sim",IF(H39="","",H39),F39))</f>
        <v/>
      </c>
      <c r="J39" s="4" t="n"/>
      <c r="K39" s="7" t="n"/>
      <c r="L39" s="16" t="n"/>
      <c r="M39" s="16" t="n"/>
      <c r="N39" s="13">
        <f>IF(B39="","",IF(OR(I39="",'Painel'!$B$5=""),"",IFERROR(I39-'Painel'!$B$5,"")))</f>
        <v/>
      </c>
      <c r="O39" s="13">
        <f>IF(B39="","",IF(J39="","Sem estado",IF(J39="Cumprido","Concluído",IF(J39="Não aplicável","Não aplicável",IF(I39="","Sem data-limite",IF('Painel'!$B$5="","Sem estado",IF(N39&lt;0,"Em atraso",IF(N39&lt;='Painel'!$B$6,"A vencer","Planeado"))))))))</f>
        <v/>
      </c>
      <c r="P39" s="4" t="n"/>
      <c r="Q39" s="7" t="n"/>
      <c r="R39" s="16" t="n"/>
      <c r="S39" s="10">
        <f>IF(B39="","",IF(OR(C39="",D39="",E39="",G39="",J39="",Q39=""),"Completar campos obrigatórios",IF(AND(G39="Sim",H39=""),"Indicar nova data",IF(AND(J39&lt;&gt;"Não aplicável",I39=""),"Indicar data-limite",IF(AND(J39="Cumprido",K39=""),"Indicar data de cumprimento",IF(OR(P39="",P39="Não",AND(J39&lt;&gt;"Não aplicável",P39="Não aplicável")),"Confirmar fonte oficial","OK"))))))</f>
        <v/>
      </c>
    </row>
    <row r="40" ht="30" customHeight="1">
      <c r="A40" s="13">
        <f>IF(B40="","",31)</f>
        <v/>
      </c>
      <c r="B40" s="4" t="n"/>
      <c r="C40" s="16" t="n"/>
      <c r="D40" s="16" t="n"/>
      <c r="E40" s="16" t="n"/>
      <c r="F40" s="7" t="n"/>
      <c r="G40" s="4" t="n"/>
      <c r="H40" s="7" t="n"/>
      <c r="I40" s="17">
        <f>IF(B40="","",IF(G40="Sim",IF(H40="","",H40),F40))</f>
        <v/>
      </c>
      <c r="J40" s="4" t="n"/>
      <c r="K40" s="7" t="n"/>
      <c r="L40" s="16" t="n"/>
      <c r="M40" s="16" t="n"/>
      <c r="N40" s="13">
        <f>IF(B40="","",IF(OR(I40="",'Painel'!$B$5=""),"",IFERROR(I40-'Painel'!$B$5,"")))</f>
        <v/>
      </c>
      <c r="O40" s="13">
        <f>IF(B40="","",IF(J40="","Sem estado",IF(J40="Cumprido","Concluído",IF(J40="Não aplicável","Não aplicável",IF(I40="","Sem data-limite",IF('Painel'!$B$5="","Sem estado",IF(N40&lt;0,"Em atraso",IF(N40&lt;='Painel'!$B$6,"A vencer","Planeado"))))))))</f>
        <v/>
      </c>
      <c r="P40" s="4" t="n"/>
      <c r="Q40" s="7" t="n"/>
      <c r="R40" s="16" t="n"/>
      <c r="S40" s="10">
        <f>IF(B40="","",IF(OR(C40="",D40="",E40="",G40="",J40="",Q40=""),"Completar campos obrigatórios",IF(AND(G40="Sim",H40=""),"Indicar nova data",IF(AND(J40&lt;&gt;"Não aplicável",I40=""),"Indicar data-limite",IF(AND(J40="Cumprido",K40=""),"Indicar data de cumprimento",IF(OR(P40="",P40="Não",AND(J40&lt;&gt;"Não aplicável",P40="Não aplicável")),"Confirmar fonte oficial","OK"))))))</f>
        <v/>
      </c>
    </row>
    <row r="41" ht="30" customHeight="1">
      <c r="A41" s="13">
        <f>IF(B41="","",32)</f>
        <v/>
      </c>
      <c r="B41" s="4" t="n"/>
      <c r="C41" s="16" t="n"/>
      <c r="D41" s="16" t="n"/>
      <c r="E41" s="16" t="n"/>
      <c r="F41" s="7" t="n"/>
      <c r="G41" s="4" t="n"/>
      <c r="H41" s="7" t="n"/>
      <c r="I41" s="17">
        <f>IF(B41="","",IF(G41="Sim",IF(H41="","",H41),F41))</f>
        <v/>
      </c>
      <c r="J41" s="4" t="n"/>
      <c r="K41" s="7" t="n"/>
      <c r="L41" s="16" t="n"/>
      <c r="M41" s="16" t="n"/>
      <c r="N41" s="13">
        <f>IF(B41="","",IF(OR(I41="",'Painel'!$B$5=""),"",IFERROR(I41-'Painel'!$B$5,"")))</f>
        <v/>
      </c>
      <c r="O41" s="13">
        <f>IF(B41="","",IF(J41="","Sem estado",IF(J41="Cumprido","Concluído",IF(J41="Não aplicável","Não aplicável",IF(I41="","Sem data-limite",IF('Painel'!$B$5="","Sem estado",IF(N41&lt;0,"Em atraso",IF(N41&lt;='Painel'!$B$6,"A vencer","Planeado"))))))))</f>
        <v/>
      </c>
      <c r="P41" s="4" t="n"/>
      <c r="Q41" s="7" t="n"/>
      <c r="R41" s="16" t="n"/>
      <c r="S41" s="10">
        <f>IF(B41="","",IF(OR(C41="",D41="",E41="",G41="",J41="",Q41=""),"Completar campos obrigatórios",IF(AND(G41="Sim",H41=""),"Indicar nova data",IF(AND(J41&lt;&gt;"Não aplicável",I41=""),"Indicar data-limite",IF(AND(J41="Cumprido",K41=""),"Indicar data de cumprimento",IF(OR(P41="",P41="Não",AND(J41&lt;&gt;"Não aplicável",P41="Não aplicável")),"Confirmar fonte oficial","OK"))))))</f>
        <v/>
      </c>
    </row>
    <row r="42" ht="30" customHeight="1">
      <c r="A42" s="13">
        <f>IF(B42="","",33)</f>
        <v/>
      </c>
      <c r="B42" s="4" t="n"/>
      <c r="C42" s="16" t="n"/>
      <c r="D42" s="16" t="n"/>
      <c r="E42" s="16" t="n"/>
      <c r="F42" s="7" t="n"/>
      <c r="G42" s="4" t="n"/>
      <c r="H42" s="7" t="n"/>
      <c r="I42" s="17">
        <f>IF(B42="","",IF(G42="Sim",IF(H42="","",H42),F42))</f>
        <v/>
      </c>
      <c r="J42" s="4" t="n"/>
      <c r="K42" s="7" t="n"/>
      <c r="L42" s="16" t="n"/>
      <c r="M42" s="16" t="n"/>
      <c r="N42" s="13">
        <f>IF(B42="","",IF(OR(I42="",'Painel'!$B$5=""),"",IFERROR(I42-'Painel'!$B$5,"")))</f>
        <v/>
      </c>
      <c r="O42" s="13">
        <f>IF(B42="","",IF(J42="","Sem estado",IF(J42="Cumprido","Concluído",IF(J42="Não aplicável","Não aplicável",IF(I42="","Sem data-limite",IF('Painel'!$B$5="","Sem estado",IF(N42&lt;0,"Em atraso",IF(N42&lt;='Painel'!$B$6,"A vencer","Planeado"))))))))</f>
        <v/>
      </c>
      <c r="P42" s="4" t="n"/>
      <c r="Q42" s="7" t="n"/>
      <c r="R42" s="16" t="n"/>
      <c r="S42" s="10">
        <f>IF(B42="","",IF(OR(C42="",D42="",E42="",G42="",J42="",Q42=""),"Completar campos obrigatórios",IF(AND(G42="Sim",H42=""),"Indicar nova data",IF(AND(J42&lt;&gt;"Não aplicável",I42=""),"Indicar data-limite",IF(AND(J42="Cumprido",K42=""),"Indicar data de cumprimento",IF(OR(P42="",P42="Não",AND(J42&lt;&gt;"Não aplicável",P42="Não aplicável")),"Confirmar fonte oficial","OK"))))))</f>
        <v/>
      </c>
    </row>
    <row r="43" ht="30" customHeight="1">
      <c r="A43" s="13">
        <f>IF(B43="","",34)</f>
        <v/>
      </c>
      <c r="B43" s="4" t="n"/>
      <c r="C43" s="16" t="n"/>
      <c r="D43" s="16" t="n"/>
      <c r="E43" s="16" t="n"/>
      <c r="F43" s="7" t="n"/>
      <c r="G43" s="4" t="n"/>
      <c r="H43" s="7" t="n"/>
      <c r="I43" s="17">
        <f>IF(B43="","",IF(G43="Sim",IF(H43="","",H43),F43))</f>
        <v/>
      </c>
      <c r="J43" s="4" t="n"/>
      <c r="K43" s="7" t="n"/>
      <c r="L43" s="16" t="n"/>
      <c r="M43" s="16" t="n"/>
      <c r="N43" s="13">
        <f>IF(B43="","",IF(OR(I43="",'Painel'!$B$5=""),"",IFERROR(I43-'Painel'!$B$5,"")))</f>
        <v/>
      </c>
      <c r="O43" s="13">
        <f>IF(B43="","",IF(J43="","Sem estado",IF(J43="Cumprido","Concluído",IF(J43="Não aplicável","Não aplicável",IF(I43="","Sem data-limite",IF('Painel'!$B$5="","Sem estado",IF(N43&lt;0,"Em atraso",IF(N43&lt;='Painel'!$B$6,"A vencer","Planeado"))))))))</f>
        <v/>
      </c>
      <c r="P43" s="4" t="n"/>
      <c r="Q43" s="7" t="n"/>
      <c r="R43" s="16" t="n"/>
      <c r="S43" s="10">
        <f>IF(B43="","",IF(OR(C43="",D43="",E43="",G43="",J43="",Q43=""),"Completar campos obrigatórios",IF(AND(G43="Sim",H43=""),"Indicar nova data",IF(AND(J43&lt;&gt;"Não aplicável",I43=""),"Indicar data-limite",IF(AND(J43="Cumprido",K43=""),"Indicar data de cumprimento",IF(OR(P43="",P43="Não",AND(J43&lt;&gt;"Não aplicável",P43="Não aplicável")),"Confirmar fonte oficial","OK"))))))</f>
        <v/>
      </c>
    </row>
    <row r="44" ht="30" customHeight="1">
      <c r="A44" s="13">
        <f>IF(B44="","",35)</f>
        <v/>
      </c>
      <c r="B44" s="4" t="n"/>
      <c r="C44" s="16" t="n"/>
      <c r="D44" s="16" t="n"/>
      <c r="E44" s="16" t="n"/>
      <c r="F44" s="7" t="n"/>
      <c r="G44" s="4" t="n"/>
      <c r="H44" s="7" t="n"/>
      <c r="I44" s="17">
        <f>IF(B44="","",IF(G44="Sim",IF(H44="","",H44),F44))</f>
        <v/>
      </c>
      <c r="J44" s="4" t="n"/>
      <c r="K44" s="7" t="n"/>
      <c r="L44" s="16" t="n"/>
      <c r="M44" s="16" t="n"/>
      <c r="N44" s="13">
        <f>IF(B44="","",IF(OR(I44="",'Painel'!$B$5=""),"",IFERROR(I44-'Painel'!$B$5,"")))</f>
        <v/>
      </c>
      <c r="O44" s="13">
        <f>IF(B44="","",IF(J44="","Sem estado",IF(J44="Cumprido","Concluído",IF(J44="Não aplicável","Não aplicável",IF(I44="","Sem data-limite",IF('Painel'!$B$5="","Sem estado",IF(N44&lt;0,"Em atraso",IF(N44&lt;='Painel'!$B$6,"A vencer","Planeado"))))))))</f>
        <v/>
      </c>
      <c r="P44" s="4" t="n"/>
      <c r="Q44" s="7" t="n"/>
      <c r="R44" s="16" t="n"/>
      <c r="S44" s="10">
        <f>IF(B44="","",IF(OR(C44="",D44="",E44="",G44="",J44="",Q44=""),"Completar campos obrigatórios",IF(AND(G44="Sim",H44=""),"Indicar nova data",IF(AND(J44&lt;&gt;"Não aplicável",I44=""),"Indicar data-limite",IF(AND(J44="Cumprido",K44=""),"Indicar data de cumprimento",IF(OR(P44="",P44="Não",AND(J44&lt;&gt;"Não aplicável",P44="Não aplicável")),"Confirmar fonte oficial","OK"))))))</f>
        <v/>
      </c>
    </row>
    <row r="45" ht="30" customHeight="1">
      <c r="A45" s="13">
        <f>IF(B45="","",36)</f>
        <v/>
      </c>
      <c r="B45" s="4" t="n"/>
      <c r="C45" s="16" t="n"/>
      <c r="D45" s="16" t="n"/>
      <c r="E45" s="16" t="n"/>
      <c r="F45" s="7" t="n"/>
      <c r="G45" s="4" t="n"/>
      <c r="H45" s="7" t="n"/>
      <c r="I45" s="17">
        <f>IF(B45="","",IF(G45="Sim",IF(H45="","",H45),F45))</f>
        <v/>
      </c>
      <c r="J45" s="4" t="n"/>
      <c r="K45" s="7" t="n"/>
      <c r="L45" s="16" t="n"/>
      <c r="M45" s="16" t="n"/>
      <c r="N45" s="13">
        <f>IF(B45="","",IF(OR(I45="",'Painel'!$B$5=""),"",IFERROR(I45-'Painel'!$B$5,"")))</f>
        <v/>
      </c>
      <c r="O45" s="13">
        <f>IF(B45="","",IF(J45="","Sem estado",IF(J45="Cumprido","Concluído",IF(J45="Não aplicável","Não aplicável",IF(I45="","Sem data-limite",IF('Painel'!$B$5="","Sem estado",IF(N45&lt;0,"Em atraso",IF(N45&lt;='Painel'!$B$6,"A vencer","Planeado"))))))))</f>
        <v/>
      </c>
      <c r="P45" s="4" t="n"/>
      <c r="Q45" s="7" t="n"/>
      <c r="R45" s="16" t="n"/>
      <c r="S45" s="10">
        <f>IF(B45="","",IF(OR(C45="",D45="",E45="",G45="",J45="",Q45=""),"Completar campos obrigatórios",IF(AND(G45="Sim",H45=""),"Indicar nova data",IF(AND(J45&lt;&gt;"Não aplicável",I45=""),"Indicar data-limite",IF(AND(J45="Cumprido",K45=""),"Indicar data de cumprimento",IF(OR(P45="",P45="Não",AND(J45&lt;&gt;"Não aplicável",P45="Não aplicável")),"Confirmar fonte oficial","OK"))))))</f>
        <v/>
      </c>
    </row>
    <row r="46" ht="30" customHeight="1">
      <c r="A46" s="13">
        <f>IF(B46="","",37)</f>
        <v/>
      </c>
      <c r="B46" s="4" t="n"/>
      <c r="C46" s="16" t="n"/>
      <c r="D46" s="16" t="n"/>
      <c r="E46" s="16" t="n"/>
      <c r="F46" s="7" t="n"/>
      <c r="G46" s="4" t="n"/>
      <c r="H46" s="7" t="n"/>
      <c r="I46" s="17">
        <f>IF(B46="","",IF(G46="Sim",IF(H46="","",H46),F46))</f>
        <v/>
      </c>
      <c r="J46" s="4" t="n"/>
      <c r="K46" s="7" t="n"/>
      <c r="L46" s="16" t="n"/>
      <c r="M46" s="16" t="n"/>
      <c r="N46" s="13">
        <f>IF(B46="","",IF(OR(I46="",'Painel'!$B$5=""),"",IFERROR(I46-'Painel'!$B$5,"")))</f>
        <v/>
      </c>
      <c r="O46" s="13">
        <f>IF(B46="","",IF(J46="","Sem estado",IF(J46="Cumprido","Concluído",IF(J46="Não aplicável","Não aplicável",IF(I46="","Sem data-limite",IF('Painel'!$B$5="","Sem estado",IF(N46&lt;0,"Em atraso",IF(N46&lt;='Painel'!$B$6,"A vencer","Planeado"))))))))</f>
        <v/>
      </c>
      <c r="P46" s="4" t="n"/>
      <c r="Q46" s="7" t="n"/>
      <c r="R46" s="16" t="n"/>
      <c r="S46" s="10">
        <f>IF(B46="","",IF(OR(C46="",D46="",E46="",G46="",J46="",Q46=""),"Completar campos obrigatórios",IF(AND(G46="Sim",H46=""),"Indicar nova data",IF(AND(J46&lt;&gt;"Não aplicável",I46=""),"Indicar data-limite",IF(AND(J46="Cumprido",K46=""),"Indicar data de cumprimento",IF(OR(P46="",P46="Não",AND(J46&lt;&gt;"Não aplicável",P46="Não aplicável")),"Confirmar fonte oficial","OK"))))))</f>
        <v/>
      </c>
    </row>
    <row r="47" ht="30" customHeight="1">
      <c r="A47" s="13">
        <f>IF(B47="","",38)</f>
        <v/>
      </c>
      <c r="B47" s="4" t="n"/>
      <c r="C47" s="16" t="n"/>
      <c r="D47" s="16" t="n"/>
      <c r="E47" s="16" t="n"/>
      <c r="F47" s="7" t="n"/>
      <c r="G47" s="4" t="n"/>
      <c r="H47" s="7" t="n"/>
      <c r="I47" s="17">
        <f>IF(B47="","",IF(G47="Sim",IF(H47="","",H47),F47))</f>
        <v/>
      </c>
      <c r="J47" s="4" t="n"/>
      <c r="K47" s="7" t="n"/>
      <c r="L47" s="16" t="n"/>
      <c r="M47" s="16" t="n"/>
      <c r="N47" s="13">
        <f>IF(B47="","",IF(OR(I47="",'Painel'!$B$5=""),"",IFERROR(I47-'Painel'!$B$5,"")))</f>
        <v/>
      </c>
      <c r="O47" s="13">
        <f>IF(B47="","",IF(J47="","Sem estado",IF(J47="Cumprido","Concluído",IF(J47="Não aplicável","Não aplicável",IF(I47="","Sem data-limite",IF('Painel'!$B$5="","Sem estado",IF(N47&lt;0,"Em atraso",IF(N47&lt;='Painel'!$B$6,"A vencer","Planeado"))))))))</f>
        <v/>
      </c>
      <c r="P47" s="4" t="n"/>
      <c r="Q47" s="7" t="n"/>
      <c r="R47" s="16" t="n"/>
      <c r="S47" s="10">
        <f>IF(B47="","",IF(OR(C47="",D47="",E47="",G47="",J47="",Q47=""),"Completar campos obrigatórios",IF(AND(G47="Sim",H47=""),"Indicar nova data",IF(AND(J47&lt;&gt;"Não aplicável",I47=""),"Indicar data-limite",IF(AND(J47="Cumprido",K47=""),"Indicar data de cumprimento",IF(OR(P47="",P47="Não",AND(J47&lt;&gt;"Não aplicável",P47="Não aplicável")),"Confirmar fonte oficial","OK"))))))</f>
        <v/>
      </c>
    </row>
    <row r="48" ht="30" customHeight="1">
      <c r="A48" s="13">
        <f>IF(B48="","",39)</f>
        <v/>
      </c>
      <c r="B48" s="4" t="n"/>
      <c r="C48" s="16" t="n"/>
      <c r="D48" s="16" t="n"/>
      <c r="E48" s="16" t="n"/>
      <c r="F48" s="7" t="n"/>
      <c r="G48" s="4" t="n"/>
      <c r="H48" s="7" t="n"/>
      <c r="I48" s="17">
        <f>IF(B48="","",IF(G48="Sim",IF(H48="","",H48),F48))</f>
        <v/>
      </c>
      <c r="J48" s="4" t="n"/>
      <c r="K48" s="7" t="n"/>
      <c r="L48" s="16" t="n"/>
      <c r="M48" s="16" t="n"/>
      <c r="N48" s="13">
        <f>IF(B48="","",IF(OR(I48="",'Painel'!$B$5=""),"",IFERROR(I48-'Painel'!$B$5,"")))</f>
        <v/>
      </c>
      <c r="O48" s="13">
        <f>IF(B48="","",IF(J48="","Sem estado",IF(J48="Cumprido","Concluído",IF(J48="Não aplicável","Não aplicável",IF(I48="","Sem data-limite",IF('Painel'!$B$5="","Sem estado",IF(N48&lt;0,"Em atraso",IF(N48&lt;='Painel'!$B$6,"A vencer","Planeado"))))))))</f>
        <v/>
      </c>
      <c r="P48" s="4" t="n"/>
      <c r="Q48" s="7" t="n"/>
      <c r="R48" s="16" t="n"/>
      <c r="S48" s="10">
        <f>IF(B48="","",IF(OR(C48="",D48="",E48="",G48="",J48="",Q48=""),"Completar campos obrigatórios",IF(AND(G48="Sim",H48=""),"Indicar nova data",IF(AND(J48&lt;&gt;"Não aplicável",I48=""),"Indicar data-limite",IF(AND(J48="Cumprido",K48=""),"Indicar data de cumprimento",IF(OR(P48="",P48="Não",AND(J48&lt;&gt;"Não aplicável",P48="Não aplicável")),"Confirmar fonte oficial","OK"))))))</f>
        <v/>
      </c>
    </row>
    <row r="49" ht="30" customHeight="1">
      <c r="A49" s="13">
        <f>IF(B49="","",40)</f>
        <v/>
      </c>
      <c r="B49" s="4" t="n"/>
      <c r="C49" s="16" t="n"/>
      <c r="D49" s="16" t="n"/>
      <c r="E49" s="16" t="n"/>
      <c r="F49" s="7" t="n"/>
      <c r="G49" s="4" t="n"/>
      <c r="H49" s="7" t="n"/>
      <c r="I49" s="17">
        <f>IF(B49="","",IF(G49="Sim",IF(H49="","",H49),F49))</f>
        <v/>
      </c>
      <c r="J49" s="4" t="n"/>
      <c r="K49" s="7" t="n"/>
      <c r="L49" s="16" t="n"/>
      <c r="M49" s="16" t="n"/>
      <c r="N49" s="13">
        <f>IF(B49="","",IF(OR(I49="",'Painel'!$B$5=""),"",IFERROR(I49-'Painel'!$B$5,"")))</f>
        <v/>
      </c>
      <c r="O49" s="13">
        <f>IF(B49="","",IF(J49="","Sem estado",IF(J49="Cumprido","Concluído",IF(J49="Não aplicável","Não aplicável",IF(I49="","Sem data-limite",IF('Painel'!$B$5="","Sem estado",IF(N49&lt;0,"Em atraso",IF(N49&lt;='Painel'!$B$6,"A vencer","Planeado"))))))))</f>
        <v/>
      </c>
      <c r="P49" s="4" t="n"/>
      <c r="Q49" s="7" t="n"/>
      <c r="R49" s="16" t="n"/>
      <c r="S49" s="10">
        <f>IF(B49="","",IF(OR(C49="",D49="",E49="",G49="",J49="",Q49=""),"Completar campos obrigatórios",IF(AND(G49="Sim",H49=""),"Indicar nova data",IF(AND(J49&lt;&gt;"Não aplicável",I49=""),"Indicar data-limite",IF(AND(J49="Cumprido",K49=""),"Indicar data de cumprimento",IF(OR(P49="",P49="Não",AND(J49&lt;&gt;"Não aplicável",P49="Não aplicável")),"Confirmar fonte oficial","OK"))))))</f>
        <v/>
      </c>
    </row>
    <row r="50" ht="30" customHeight="1">
      <c r="A50" s="13">
        <f>IF(B50="","",41)</f>
        <v/>
      </c>
      <c r="B50" s="4" t="n"/>
      <c r="C50" s="16" t="n"/>
      <c r="D50" s="16" t="n"/>
      <c r="E50" s="16" t="n"/>
      <c r="F50" s="7" t="n"/>
      <c r="G50" s="4" t="n"/>
      <c r="H50" s="7" t="n"/>
      <c r="I50" s="17">
        <f>IF(B50="","",IF(G50="Sim",IF(H50="","",H50),F50))</f>
        <v/>
      </c>
      <c r="J50" s="4" t="n"/>
      <c r="K50" s="7" t="n"/>
      <c r="L50" s="16" t="n"/>
      <c r="M50" s="16" t="n"/>
      <c r="N50" s="13">
        <f>IF(B50="","",IF(OR(I50="",'Painel'!$B$5=""),"",IFERROR(I50-'Painel'!$B$5,"")))</f>
        <v/>
      </c>
      <c r="O50" s="13">
        <f>IF(B50="","",IF(J50="","Sem estado",IF(J50="Cumprido","Concluído",IF(J50="Não aplicável","Não aplicável",IF(I50="","Sem data-limite",IF('Painel'!$B$5="","Sem estado",IF(N50&lt;0,"Em atraso",IF(N50&lt;='Painel'!$B$6,"A vencer","Planeado"))))))))</f>
        <v/>
      </c>
      <c r="P50" s="4" t="n"/>
      <c r="Q50" s="7" t="n"/>
      <c r="R50" s="16" t="n"/>
      <c r="S50" s="10">
        <f>IF(B50="","",IF(OR(C50="",D50="",E50="",G50="",J50="",Q50=""),"Completar campos obrigatórios",IF(AND(G50="Sim",H50=""),"Indicar nova data",IF(AND(J50&lt;&gt;"Não aplicável",I50=""),"Indicar data-limite",IF(AND(J50="Cumprido",K50=""),"Indicar data de cumprimento",IF(OR(P50="",P50="Não",AND(J50&lt;&gt;"Não aplicável",P50="Não aplicável")),"Confirmar fonte oficial","OK"))))))</f>
        <v/>
      </c>
    </row>
    <row r="51" ht="30" customHeight="1">
      <c r="A51" s="13">
        <f>IF(B51="","",42)</f>
        <v/>
      </c>
      <c r="B51" s="4" t="n"/>
      <c r="C51" s="16" t="n"/>
      <c r="D51" s="16" t="n"/>
      <c r="E51" s="16" t="n"/>
      <c r="F51" s="7" t="n"/>
      <c r="G51" s="4" t="n"/>
      <c r="H51" s="7" t="n"/>
      <c r="I51" s="17">
        <f>IF(B51="","",IF(G51="Sim",IF(H51="","",H51),F51))</f>
        <v/>
      </c>
      <c r="J51" s="4" t="n"/>
      <c r="K51" s="7" t="n"/>
      <c r="L51" s="16" t="n"/>
      <c r="M51" s="16" t="n"/>
      <c r="N51" s="13">
        <f>IF(B51="","",IF(OR(I51="",'Painel'!$B$5=""),"",IFERROR(I51-'Painel'!$B$5,"")))</f>
        <v/>
      </c>
      <c r="O51" s="13">
        <f>IF(B51="","",IF(J51="","Sem estado",IF(J51="Cumprido","Concluído",IF(J51="Não aplicável","Não aplicável",IF(I51="","Sem data-limite",IF('Painel'!$B$5="","Sem estado",IF(N51&lt;0,"Em atraso",IF(N51&lt;='Painel'!$B$6,"A vencer","Planeado"))))))))</f>
        <v/>
      </c>
      <c r="P51" s="4" t="n"/>
      <c r="Q51" s="7" t="n"/>
      <c r="R51" s="16" t="n"/>
      <c r="S51" s="10">
        <f>IF(B51="","",IF(OR(C51="",D51="",E51="",G51="",J51="",Q51=""),"Completar campos obrigatórios",IF(AND(G51="Sim",H51=""),"Indicar nova data",IF(AND(J51&lt;&gt;"Não aplicável",I51=""),"Indicar data-limite",IF(AND(J51="Cumprido",K51=""),"Indicar data de cumprimento",IF(OR(P51="",P51="Não",AND(J51&lt;&gt;"Não aplicável",P51="Não aplicável")),"Confirmar fonte oficial","OK"))))))</f>
        <v/>
      </c>
    </row>
    <row r="52" ht="30" customHeight="1">
      <c r="A52" s="13">
        <f>IF(B52="","",43)</f>
        <v/>
      </c>
      <c r="B52" s="4" t="n"/>
      <c r="C52" s="16" t="n"/>
      <c r="D52" s="16" t="n"/>
      <c r="E52" s="16" t="n"/>
      <c r="F52" s="7" t="n"/>
      <c r="G52" s="4" t="n"/>
      <c r="H52" s="7" t="n"/>
      <c r="I52" s="17">
        <f>IF(B52="","",IF(G52="Sim",IF(H52="","",H52),F52))</f>
        <v/>
      </c>
      <c r="J52" s="4" t="n"/>
      <c r="K52" s="7" t="n"/>
      <c r="L52" s="16" t="n"/>
      <c r="M52" s="16" t="n"/>
      <c r="N52" s="13">
        <f>IF(B52="","",IF(OR(I52="",'Painel'!$B$5=""),"",IFERROR(I52-'Painel'!$B$5,"")))</f>
        <v/>
      </c>
      <c r="O52" s="13">
        <f>IF(B52="","",IF(J52="","Sem estado",IF(J52="Cumprido","Concluído",IF(J52="Não aplicável","Não aplicável",IF(I52="","Sem data-limite",IF('Painel'!$B$5="","Sem estado",IF(N52&lt;0,"Em atraso",IF(N52&lt;='Painel'!$B$6,"A vencer","Planeado"))))))))</f>
        <v/>
      </c>
      <c r="P52" s="4" t="n"/>
      <c r="Q52" s="7" t="n"/>
      <c r="R52" s="16" t="n"/>
      <c r="S52" s="10">
        <f>IF(B52="","",IF(OR(C52="",D52="",E52="",G52="",J52="",Q52=""),"Completar campos obrigatórios",IF(AND(G52="Sim",H52=""),"Indicar nova data",IF(AND(J52&lt;&gt;"Não aplicável",I52=""),"Indicar data-limite",IF(AND(J52="Cumprido",K52=""),"Indicar data de cumprimento",IF(OR(P52="",P52="Não",AND(J52&lt;&gt;"Não aplicável",P52="Não aplicável")),"Confirmar fonte oficial","OK"))))))</f>
        <v/>
      </c>
    </row>
    <row r="53" ht="30" customHeight="1">
      <c r="A53" s="13">
        <f>IF(B53="","",44)</f>
        <v/>
      </c>
      <c r="B53" s="4" t="n"/>
      <c r="C53" s="16" t="n"/>
      <c r="D53" s="16" t="n"/>
      <c r="E53" s="16" t="n"/>
      <c r="F53" s="7" t="n"/>
      <c r="G53" s="4" t="n"/>
      <c r="H53" s="7" t="n"/>
      <c r="I53" s="17">
        <f>IF(B53="","",IF(G53="Sim",IF(H53="","",H53),F53))</f>
        <v/>
      </c>
      <c r="J53" s="4" t="n"/>
      <c r="K53" s="7" t="n"/>
      <c r="L53" s="16" t="n"/>
      <c r="M53" s="16" t="n"/>
      <c r="N53" s="13">
        <f>IF(B53="","",IF(OR(I53="",'Painel'!$B$5=""),"",IFERROR(I53-'Painel'!$B$5,"")))</f>
        <v/>
      </c>
      <c r="O53" s="13">
        <f>IF(B53="","",IF(J53="","Sem estado",IF(J53="Cumprido","Concluído",IF(J53="Não aplicável","Não aplicável",IF(I53="","Sem data-limite",IF('Painel'!$B$5="","Sem estado",IF(N53&lt;0,"Em atraso",IF(N53&lt;='Painel'!$B$6,"A vencer","Planeado"))))))))</f>
        <v/>
      </c>
      <c r="P53" s="4" t="n"/>
      <c r="Q53" s="7" t="n"/>
      <c r="R53" s="16" t="n"/>
      <c r="S53" s="10">
        <f>IF(B53="","",IF(OR(C53="",D53="",E53="",G53="",J53="",Q53=""),"Completar campos obrigatórios",IF(AND(G53="Sim",H53=""),"Indicar nova data",IF(AND(J53&lt;&gt;"Não aplicável",I53=""),"Indicar data-limite",IF(AND(J53="Cumprido",K53=""),"Indicar data de cumprimento",IF(OR(P53="",P53="Não",AND(J53&lt;&gt;"Não aplicável",P53="Não aplicável")),"Confirmar fonte oficial","OK"))))))</f>
        <v/>
      </c>
    </row>
    <row r="54" ht="30" customHeight="1">
      <c r="A54" s="13">
        <f>IF(B54="","",45)</f>
        <v/>
      </c>
      <c r="B54" s="4" t="n"/>
      <c r="C54" s="16" t="n"/>
      <c r="D54" s="16" t="n"/>
      <c r="E54" s="16" t="n"/>
      <c r="F54" s="7" t="n"/>
      <c r="G54" s="4" t="n"/>
      <c r="H54" s="7" t="n"/>
      <c r="I54" s="17">
        <f>IF(B54="","",IF(G54="Sim",IF(H54="","",H54),F54))</f>
        <v/>
      </c>
      <c r="J54" s="4" t="n"/>
      <c r="K54" s="7" t="n"/>
      <c r="L54" s="16" t="n"/>
      <c r="M54" s="16" t="n"/>
      <c r="N54" s="13">
        <f>IF(B54="","",IF(OR(I54="",'Painel'!$B$5=""),"",IFERROR(I54-'Painel'!$B$5,"")))</f>
        <v/>
      </c>
      <c r="O54" s="13">
        <f>IF(B54="","",IF(J54="","Sem estado",IF(J54="Cumprido","Concluído",IF(J54="Não aplicável","Não aplicável",IF(I54="","Sem data-limite",IF('Painel'!$B$5="","Sem estado",IF(N54&lt;0,"Em atraso",IF(N54&lt;='Painel'!$B$6,"A vencer","Planeado"))))))))</f>
        <v/>
      </c>
      <c r="P54" s="4" t="n"/>
      <c r="Q54" s="7" t="n"/>
      <c r="R54" s="16" t="n"/>
      <c r="S54" s="10">
        <f>IF(B54="","",IF(OR(C54="",D54="",E54="",G54="",J54="",Q54=""),"Completar campos obrigatórios",IF(AND(G54="Sim",H54=""),"Indicar nova data",IF(AND(J54&lt;&gt;"Não aplicável",I54=""),"Indicar data-limite",IF(AND(J54="Cumprido",K54=""),"Indicar data de cumprimento",IF(OR(P54="",P54="Não",AND(J54&lt;&gt;"Não aplicável",P54="Não aplicável")),"Confirmar fonte oficial","OK"))))))</f>
        <v/>
      </c>
    </row>
    <row r="55" ht="30" customHeight="1">
      <c r="A55" s="13">
        <f>IF(B55="","",46)</f>
        <v/>
      </c>
      <c r="B55" s="4" t="n"/>
      <c r="C55" s="16" t="n"/>
      <c r="D55" s="16" t="n"/>
      <c r="E55" s="16" t="n"/>
      <c r="F55" s="7" t="n"/>
      <c r="G55" s="4" t="n"/>
      <c r="H55" s="7" t="n"/>
      <c r="I55" s="17">
        <f>IF(B55="","",IF(G55="Sim",IF(H55="","",H55),F55))</f>
        <v/>
      </c>
      <c r="J55" s="4" t="n"/>
      <c r="K55" s="7" t="n"/>
      <c r="L55" s="16" t="n"/>
      <c r="M55" s="16" t="n"/>
      <c r="N55" s="13">
        <f>IF(B55="","",IF(OR(I55="",'Painel'!$B$5=""),"",IFERROR(I55-'Painel'!$B$5,"")))</f>
        <v/>
      </c>
      <c r="O55" s="13">
        <f>IF(B55="","",IF(J55="","Sem estado",IF(J55="Cumprido","Concluído",IF(J55="Não aplicável","Não aplicável",IF(I55="","Sem data-limite",IF('Painel'!$B$5="","Sem estado",IF(N55&lt;0,"Em atraso",IF(N55&lt;='Painel'!$B$6,"A vencer","Planeado"))))))))</f>
        <v/>
      </c>
      <c r="P55" s="4" t="n"/>
      <c r="Q55" s="7" t="n"/>
      <c r="R55" s="16" t="n"/>
      <c r="S55" s="10">
        <f>IF(B55="","",IF(OR(C55="",D55="",E55="",G55="",J55="",Q55=""),"Completar campos obrigatórios",IF(AND(G55="Sim",H55=""),"Indicar nova data",IF(AND(J55&lt;&gt;"Não aplicável",I55=""),"Indicar data-limite",IF(AND(J55="Cumprido",K55=""),"Indicar data de cumprimento",IF(OR(P55="",P55="Não",AND(J55&lt;&gt;"Não aplicável",P55="Não aplicável")),"Confirmar fonte oficial","OK"))))))</f>
        <v/>
      </c>
    </row>
    <row r="56" ht="30" customHeight="1">
      <c r="A56" s="13">
        <f>IF(B56="","",47)</f>
        <v/>
      </c>
      <c r="B56" s="4" t="n"/>
      <c r="C56" s="16" t="n"/>
      <c r="D56" s="16" t="n"/>
      <c r="E56" s="16" t="n"/>
      <c r="F56" s="7" t="n"/>
      <c r="G56" s="4" t="n"/>
      <c r="H56" s="7" t="n"/>
      <c r="I56" s="17">
        <f>IF(B56="","",IF(G56="Sim",IF(H56="","",H56),F56))</f>
        <v/>
      </c>
      <c r="J56" s="4" t="n"/>
      <c r="K56" s="7" t="n"/>
      <c r="L56" s="16" t="n"/>
      <c r="M56" s="16" t="n"/>
      <c r="N56" s="13">
        <f>IF(B56="","",IF(OR(I56="",'Painel'!$B$5=""),"",IFERROR(I56-'Painel'!$B$5,"")))</f>
        <v/>
      </c>
      <c r="O56" s="13">
        <f>IF(B56="","",IF(J56="","Sem estado",IF(J56="Cumprido","Concluído",IF(J56="Não aplicável","Não aplicável",IF(I56="","Sem data-limite",IF('Painel'!$B$5="","Sem estado",IF(N56&lt;0,"Em atraso",IF(N56&lt;='Painel'!$B$6,"A vencer","Planeado"))))))))</f>
        <v/>
      </c>
      <c r="P56" s="4" t="n"/>
      <c r="Q56" s="7" t="n"/>
      <c r="R56" s="16" t="n"/>
      <c r="S56" s="10">
        <f>IF(B56="","",IF(OR(C56="",D56="",E56="",G56="",J56="",Q56=""),"Completar campos obrigatórios",IF(AND(G56="Sim",H56=""),"Indicar nova data",IF(AND(J56&lt;&gt;"Não aplicável",I56=""),"Indicar data-limite",IF(AND(J56="Cumprido",K56=""),"Indicar data de cumprimento",IF(OR(P56="",P56="Não",AND(J56&lt;&gt;"Não aplicável",P56="Não aplicável")),"Confirmar fonte oficial","OK"))))))</f>
        <v/>
      </c>
    </row>
    <row r="57" ht="30" customHeight="1">
      <c r="A57" s="13">
        <f>IF(B57="","",48)</f>
        <v/>
      </c>
      <c r="B57" s="4" t="n"/>
      <c r="C57" s="16" t="n"/>
      <c r="D57" s="16" t="n"/>
      <c r="E57" s="16" t="n"/>
      <c r="F57" s="7" t="n"/>
      <c r="G57" s="4" t="n"/>
      <c r="H57" s="7" t="n"/>
      <c r="I57" s="17">
        <f>IF(B57="","",IF(G57="Sim",IF(H57="","",H57),F57))</f>
        <v/>
      </c>
      <c r="J57" s="4" t="n"/>
      <c r="K57" s="7" t="n"/>
      <c r="L57" s="16" t="n"/>
      <c r="M57" s="16" t="n"/>
      <c r="N57" s="13">
        <f>IF(B57="","",IF(OR(I57="",'Painel'!$B$5=""),"",IFERROR(I57-'Painel'!$B$5,"")))</f>
        <v/>
      </c>
      <c r="O57" s="13">
        <f>IF(B57="","",IF(J57="","Sem estado",IF(J57="Cumprido","Concluído",IF(J57="Não aplicável","Não aplicável",IF(I57="","Sem data-limite",IF('Painel'!$B$5="","Sem estado",IF(N57&lt;0,"Em atraso",IF(N57&lt;='Painel'!$B$6,"A vencer","Planeado"))))))))</f>
        <v/>
      </c>
      <c r="P57" s="4" t="n"/>
      <c r="Q57" s="7" t="n"/>
      <c r="R57" s="16" t="n"/>
      <c r="S57" s="10">
        <f>IF(B57="","",IF(OR(C57="",D57="",E57="",G57="",J57="",Q57=""),"Completar campos obrigatórios",IF(AND(G57="Sim",H57=""),"Indicar nova data",IF(AND(J57&lt;&gt;"Não aplicável",I57=""),"Indicar data-limite",IF(AND(J57="Cumprido",K57=""),"Indicar data de cumprimento",IF(OR(P57="",P57="Não",AND(J57&lt;&gt;"Não aplicável",P57="Não aplicável")),"Confirmar fonte oficial","OK"))))))</f>
        <v/>
      </c>
    </row>
    <row r="58" ht="30" customHeight="1">
      <c r="A58" s="13">
        <f>IF(B58="","",49)</f>
        <v/>
      </c>
      <c r="B58" s="4" t="n"/>
      <c r="C58" s="16" t="n"/>
      <c r="D58" s="16" t="n"/>
      <c r="E58" s="16" t="n"/>
      <c r="F58" s="7" t="n"/>
      <c r="G58" s="4" t="n"/>
      <c r="H58" s="7" t="n"/>
      <c r="I58" s="17">
        <f>IF(B58="","",IF(G58="Sim",IF(H58="","",H58),F58))</f>
        <v/>
      </c>
      <c r="J58" s="4" t="n"/>
      <c r="K58" s="7" t="n"/>
      <c r="L58" s="16" t="n"/>
      <c r="M58" s="16" t="n"/>
      <c r="N58" s="13">
        <f>IF(B58="","",IF(OR(I58="",'Painel'!$B$5=""),"",IFERROR(I58-'Painel'!$B$5,"")))</f>
        <v/>
      </c>
      <c r="O58" s="13">
        <f>IF(B58="","",IF(J58="","Sem estado",IF(J58="Cumprido","Concluído",IF(J58="Não aplicável","Não aplicável",IF(I58="","Sem data-limite",IF('Painel'!$B$5="","Sem estado",IF(N58&lt;0,"Em atraso",IF(N58&lt;='Painel'!$B$6,"A vencer","Planeado"))))))))</f>
        <v/>
      </c>
      <c r="P58" s="4" t="n"/>
      <c r="Q58" s="7" t="n"/>
      <c r="R58" s="16" t="n"/>
      <c r="S58" s="10">
        <f>IF(B58="","",IF(OR(C58="",D58="",E58="",G58="",J58="",Q58=""),"Completar campos obrigatórios",IF(AND(G58="Sim",H58=""),"Indicar nova data",IF(AND(J58&lt;&gt;"Não aplicável",I58=""),"Indicar data-limite",IF(AND(J58="Cumprido",K58=""),"Indicar data de cumprimento",IF(OR(P58="",P58="Não",AND(J58&lt;&gt;"Não aplicável",P58="Não aplicável")),"Confirmar fonte oficial","OK"))))))</f>
        <v/>
      </c>
    </row>
    <row r="59" ht="30" customHeight="1">
      <c r="A59" s="13">
        <f>IF(B59="","",50)</f>
        <v/>
      </c>
      <c r="B59" s="4" t="n"/>
      <c r="C59" s="16" t="n"/>
      <c r="D59" s="16" t="n"/>
      <c r="E59" s="16" t="n"/>
      <c r="F59" s="7" t="n"/>
      <c r="G59" s="4" t="n"/>
      <c r="H59" s="7" t="n"/>
      <c r="I59" s="17">
        <f>IF(B59="","",IF(G59="Sim",IF(H59="","",H59),F59))</f>
        <v/>
      </c>
      <c r="J59" s="4" t="n"/>
      <c r="K59" s="7" t="n"/>
      <c r="L59" s="16" t="n"/>
      <c r="M59" s="16" t="n"/>
      <c r="N59" s="13">
        <f>IF(B59="","",IF(OR(I59="",'Painel'!$B$5=""),"",IFERROR(I59-'Painel'!$B$5,"")))</f>
        <v/>
      </c>
      <c r="O59" s="13">
        <f>IF(B59="","",IF(J59="","Sem estado",IF(J59="Cumprido","Concluído",IF(J59="Não aplicável","Não aplicável",IF(I59="","Sem data-limite",IF('Painel'!$B$5="","Sem estado",IF(N59&lt;0,"Em atraso",IF(N59&lt;='Painel'!$B$6,"A vencer","Planeado"))))))))</f>
        <v/>
      </c>
      <c r="P59" s="4" t="n"/>
      <c r="Q59" s="7" t="n"/>
      <c r="R59" s="16" t="n"/>
      <c r="S59" s="10">
        <f>IF(B59="","",IF(OR(C59="",D59="",E59="",G59="",J59="",Q59=""),"Completar campos obrigatórios",IF(AND(G59="Sim",H59=""),"Indicar nova data",IF(AND(J59&lt;&gt;"Não aplicável",I59=""),"Indicar data-limite",IF(AND(J59="Cumprido",K59=""),"Indicar data de cumprimento",IF(OR(P59="",P59="Não",AND(J59&lt;&gt;"Não aplicável",P59="Não aplicável")),"Confirmar fonte oficial","OK"))))))</f>
        <v/>
      </c>
    </row>
    <row r="60" ht="30" customHeight="1">
      <c r="A60" s="13">
        <f>IF(B60="","",51)</f>
        <v/>
      </c>
      <c r="B60" s="4" t="n"/>
      <c r="C60" s="16" t="n"/>
      <c r="D60" s="16" t="n"/>
      <c r="E60" s="16" t="n"/>
      <c r="F60" s="7" t="n"/>
      <c r="G60" s="4" t="n"/>
      <c r="H60" s="7" t="n"/>
      <c r="I60" s="17">
        <f>IF(B60="","",IF(G60="Sim",IF(H60="","",H60),F60))</f>
        <v/>
      </c>
      <c r="J60" s="4" t="n"/>
      <c r="K60" s="7" t="n"/>
      <c r="L60" s="16" t="n"/>
      <c r="M60" s="16" t="n"/>
      <c r="N60" s="13">
        <f>IF(B60="","",IF(OR(I60="",'Painel'!$B$5=""),"",IFERROR(I60-'Painel'!$B$5,"")))</f>
        <v/>
      </c>
      <c r="O60" s="13">
        <f>IF(B60="","",IF(J60="","Sem estado",IF(J60="Cumprido","Concluído",IF(J60="Não aplicável","Não aplicável",IF(I60="","Sem data-limite",IF('Painel'!$B$5="","Sem estado",IF(N60&lt;0,"Em atraso",IF(N60&lt;='Painel'!$B$6,"A vencer","Planeado"))))))))</f>
        <v/>
      </c>
      <c r="P60" s="4" t="n"/>
      <c r="Q60" s="7" t="n"/>
      <c r="R60" s="16" t="n"/>
      <c r="S60" s="10">
        <f>IF(B60="","",IF(OR(C60="",D60="",E60="",G60="",J60="",Q60=""),"Completar campos obrigatórios",IF(AND(G60="Sim",H60=""),"Indicar nova data",IF(AND(J60&lt;&gt;"Não aplicável",I60=""),"Indicar data-limite",IF(AND(J60="Cumprido",K60=""),"Indicar data de cumprimento",IF(OR(P60="",P60="Não",AND(J60&lt;&gt;"Não aplicável",P60="Não aplicável")),"Confirmar fonte oficial","OK"))))))</f>
        <v/>
      </c>
    </row>
    <row r="61" ht="30" customHeight="1">
      <c r="A61" s="13">
        <f>IF(B61="","",52)</f>
        <v/>
      </c>
      <c r="B61" s="4" t="n"/>
      <c r="C61" s="16" t="n"/>
      <c r="D61" s="16" t="n"/>
      <c r="E61" s="16" t="n"/>
      <c r="F61" s="7" t="n"/>
      <c r="G61" s="4" t="n"/>
      <c r="H61" s="7" t="n"/>
      <c r="I61" s="17">
        <f>IF(B61="","",IF(G61="Sim",IF(H61="","",H61),F61))</f>
        <v/>
      </c>
      <c r="J61" s="4" t="n"/>
      <c r="K61" s="7" t="n"/>
      <c r="L61" s="16" t="n"/>
      <c r="M61" s="16" t="n"/>
      <c r="N61" s="13">
        <f>IF(B61="","",IF(OR(I61="",'Painel'!$B$5=""),"",IFERROR(I61-'Painel'!$B$5,"")))</f>
        <v/>
      </c>
      <c r="O61" s="13">
        <f>IF(B61="","",IF(J61="","Sem estado",IF(J61="Cumprido","Concluído",IF(J61="Não aplicável","Não aplicável",IF(I61="","Sem data-limite",IF('Painel'!$B$5="","Sem estado",IF(N61&lt;0,"Em atraso",IF(N61&lt;='Painel'!$B$6,"A vencer","Planeado"))))))))</f>
        <v/>
      </c>
      <c r="P61" s="4" t="n"/>
      <c r="Q61" s="7" t="n"/>
      <c r="R61" s="16" t="n"/>
      <c r="S61" s="10">
        <f>IF(B61="","",IF(OR(C61="",D61="",E61="",G61="",J61="",Q61=""),"Completar campos obrigatórios",IF(AND(G61="Sim",H61=""),"Indicar nova data",IF(AND(J61&lt;&gt;"Não aplicável",I61=""),"Indicar data-limite",IF(AND(J61="Cumprido",K61=""),"Indicar data de cumprimento",IF(OR(P61="",P61="Não",AND(J61&lt;&gt;"Não aplicável",P61="Não aplicável")),"Confirmar fonte oficial","OK"))))))</f>
        <v/>
      </c>
    </row>
    <row r="62" ht="30" customHeight="1">
      <c r="A62" s="13">
        <f>IF(B62="","",53)</f>
        <v/>
      </c>
      <c r="B62" s="4" t="n"/>
      <c r="C62" s="16" t="n"/>
      <c r="D62" s="16" t="n"/>
      <c r="E62" s="16" t="n"/>
      <c r="F62" s="7" t="n"/>
      <c r="G62" s="4" t="n"/>
      <c r="H62" s="7" t="n"/>
      <c r="I62" s="17">
        <f>IF(B62="","",IF(G62="Sim",IF(H62="","",H62),F62))</f>
        <v/>
      </c>
      <c r="J62" s="4" t="n"/>
      <c r="K62" s="7" t="n"/>
      <c r="L62" s="16" t="n"/>
      <c r="M62" s="16" t="n"/>
      <c r="N62" s="13">
        <f>IF(B62="","",IF(OR(I62="",'Painel'!$B$5=""),"",IFERROR(I62-'Painel'!$B$5,"")))</f>
        <v/>
      </c>
      <c r="O62" s="13">
        <f>IF(B62="","",IF(J62="","Sem estado",IF(J62="Cumprido","Concluído",IF(J62="Não aplicável","Não aplicável",IF(I62="","Sem data-limite",IF('Painel'!$B$5="","Sem estado",IF(N62&lt;0,"Em atraso",IF(N62&lt;='Painel'!$B$6,"A vencer","Planeado"))))))))</f>
        <v/>
      </c>
      <c r="P62" s="4" t="n"/>
      <c r="Q62" s="7" t="n"/>
      <c r="R62" s="16" t="n"/>
      <c r="S62" s="10">
        <f>IF(B62="","",IF(OR(C62="",D62="",E62="",G62="",J62="",Q62=""),"Completar campos obrigatórios",IF(AND(G62="Sim",H62=""),"Indicar nova data",IF(AND(J62&lt;&gt;"Não aplicável",I62=""),"Indicar data-limite",IF(AND(J62="Cumprido",K62=""),"Indicar data de cumprimento",IF(OR(P62="",P62="Não",AND(J62&lt;&gt;"Não aplicável",P62="Não aplicável")),"Confirmar fonte oficial","OK"))))))</f>
        <v/>
      </c>
    </row>
    <row r="63" ht="30" customHeight="1">
      <c r="A63" s="13">
        <f>IF(B63="","",54)</f>
        <v/>
      </c>
      <c r="B63" s="4" t="n"/>
      <c r="C63" s="16" t="n"/>
      <c r="D63" s="16" t="n"/>
      <c r="E63" s="16" t="n"/>
      <c r="F63" s="7" t="n"/>
      <c r="G63" s="4" t="n"/>
      <c r="H63" s="7" t="n"/>
      <c r="I63" s="17">
        <f>IF(B63="","",IF(G63="Sim",IF(H63="","",H63),F63))</f>
        <v/>
      </c>
      <c r="J63" s="4" t="n"/>
      <c r="K63" s="7" t="n"/>
      <c r="L63" s="16" t="n"/>
      <c r="M63" s="16" t="n"/>
      <c r="N63" s="13">
        <f>IF(B63="","",IF(OR(I63="",'Painel'!$B$5=""),"",IFERROR(I63-'Painel'!$B$5,"")))</f>
        <v/>
      </c>
      <c r="O63" s="13">
        <f>IF(B63="","",IF(J63="","Sem estado",IF(J63="Cumprido","Concluído",IF(J63="Não aplicável","Não aplicável",IF(I63="","Sem data-limite",IF('Painel'!$B$5="","Sem estado",IF(N63&lt;0,"Em atraso",IF(N63&lt;='Painel'!$B$6,"A vencer","Planeado"))))))))</f>
        <v/>
      </c>
      <c r="P63" s="4" t="n"/>
      <c r="Q63" s="7" t="n"/>
      <c r="R63" s="16" t="n"/>
      <c r="S63" s="10">
        <f>IF(B63="","",IF(OR(C63="",D63="",E63="",G63="",J63="",Q63=""),"Completar campos obrigatórios",IF(AND(G63="Sim",H63=""),"Indicar nova data",IF(AND(J63&lt;&gt;"Não aplicável",I63=""),"Indicar data-limite",IF(AND(J63="Cumprido",K63=""),"Indicar data de cumprimento",IF(OR(P63="",P63="Não",AND(J63&lt;&gt;"Não aplicável",P63="Não aplicável")),"Confirmar fonte oficial","OK"))))))</f>
        <v/>
      </c>
    </row>
    <row r="64" ht="30" customHeight="1">
      <c r="A64" s="13">
        <f>IF(B64="","",55)</f>
        <v/>
      </c>
      <c r="B64" s="4" t="n"/>
      <c r="C64" s="16" t="n"/>
      <c r="D64" s="16" t="n"/>
      <c r="E64" s="16" t="n"/>
      <c r="F64" s="7" t="n"/>
      <c r="G64" s="4" t="n"/>
      <c r="H64" s="7" t="n"/>
      <c r="I64" s="17">
        <f>IF(B64="","",IF(G64="Sim",IF(H64="","",H64),F64))</f>
        <v/>
      </c>
      <c r="J64" s="4" t="n"/>
      <c r="K64" s="7" t="n"/>
      <c r="L64" s="16" t="n"/>
      <c r="M64" s="16" t="n"/>
      <c r="N64" s="13">
        <f>IF(B64="","",IF(OR(I64="",'Painel'!$B$5=""),"",IFERROR(I64-'Painel'!$B$5,"")))</f>
        <v/>
      </c>
      <c r="O64" s="13">
        <f>IF(B64="","",IF(J64="","Sem estado",IF(J64="Cumprido","Concluído",IF(J64="Não aplicável","Não aplicável",IF(I64="","Sem data-limite",IF('Painel'!$B$5="","Sem estado",IF(N64&lt;0,"Em atraso",IF(N64&lt;='Painel'!$B$6,"A vencer","Planeado"))))))))</f>
        <v/>
      </c>
      <c r="P64" s="4" t="n"/>
      <c r="Q64" s="7" t="n"/>
      <c r="R64" s="16" t="n"/>
      <c r="S64" s="10">
        <f>IF(B64="","",IF(OR(C64="",D64="",E64="",G64="",J64="",Q64=""),"Completar campos obrigatórios",IF(AND(G64="Sim",H64=""),"Indicar nova data",IF(AND(J64&lt;&gt;"Não aplicável",I64=""),"Indicar data-limite",IF(AND(J64="Cumprido",K64=""),"Indicar data de cumprimento",IF(OR(P64="",P64="Não",AND(J64&lt;&gt;"Não aplicável",P64="Não aplicável")),"Confirmar fonte oficial","OK"))))))</f>
        <v/>
      </c>
    </row>
    <row r="65" ht="30" customHeight="1">
      <c r="A65" s="13">
        <f>IF(B65="","",56)</f>
        <v/>
      </c>
      <c r="B65" s="4" t="n"/>
      <c r="C65" s="16" t="n"/>
      <c r="D65" s="16" t="n"/>
      <c r="E65" s="16" t="n"/>
      <c r="F65" s="7" t="n"/>
      <c r="G65" s="4" t="n"/>
      <c r="H65" s="7" t="n"/>
      <c r="I65" s="17">
        <f>IF(B65="","",IF(G65="Sim",IF(H65="","",H65),F65))</f>
        <v/>
      </c>
      <c r="J65" s="4" t="n"/>
      <c r="K65" s="7" t="n"/>
      <c r="L65" s="16" t="n"/>
      <c r="M65" s="16" t="n"/>
      <c r="N65" s="13">
        <f>IF(B65="","",IF(OR(I65="",'Painel'!$B$5=""),"",IFERROR(I65-'Painel'!$B$5,"")))</f>
        <v/>
      </c>
      <c r="O65" s="13">
        <f>IF(B65="","",IF(J65="","Sem estado",IF(J65="Cumprido","Concluído",IF(J65="Não aplicável","Não aplicável",IF(I65="","Sem data-limite",IF('Painel'!$B$5="","Sem estado",IF(N65&lt;0,"Em atraso",IF(N65&lt;='Painel'!$B$6,"A vencer","Planeado"))))))))</f>
        <v/>
      </c>
      <c r="P65" s="4" t="n"/>
      <c r="Q65" s="7" t="n"/>
      <c r="R65" s="16" t="n"/>
      <c r="S65" s="10">
        <f>IF(B65="","",IF(OR(C65="",D65="",E65="",G65="",J65="",Q65=""),"Completar campos obrigatórios",IF(AND(G65="Sim",H65=""),"Indicar nova data",IF(AND(J65&lt;&gt;"Não aplicável",I65=""),"Indicar data-limite",IF(AND(J65="Cumprido",K65=""),"Indicar data de cumprimento",IF(OR(P65="",P65="Não",AND(J65&lt;&gt;"Não aplicável",P65="Não aplicável")),"Confirmar fonte oficial","OK"))))))</f>
        <v/>
      </c>
    </row>
    <row r="66" ht="30" customHeight="1">
      <c r="A66" s="13">
        <f>IF(B66="","",57)</f>
        <v/>
      </c>
      <c r="B66" s="4" t="n"/>
      <c r="C66" s="16" t="n"/>
      <c r="D66" s="16" t="n"/>
      <c r="E66" s="16" t="n"/>
      <c r="F66" s="7" t="n"/>
      <c r="G66" s="4" t="n"/>
      <c r="H66" s="7" t="n"/>
      <c r="I66" s="17">
        <f>IF(B66="","",IF(G66="Sim",IF(H66="","",H66),F66))</f>
        <v/>
      </c>
      <c r="J66" s="4" t="n"/>
      <c r="K66" s="7" t="n"/>
      <c r="L66" s="16" t="n"/>
      <c r="M66" s="16" t="n"/>
      <c r="N66" s="13">
        <f>IF(B66="","",IF(OR(I66="",'Painel'!$B$5=""),"",IFERROR(I66-'Painel'!$B$5,"")))</f>
        <v/>
      </c>
      <c r="O66" s="13">
        <f>IF(B66="","",IF(J66="","Sem estado",IF(J66="Cumprido","Concluído",IF(J66="Não aplicável","Não aplicável",IF(I66="","Sem data-limite",IF('Painel'!$B$5="","Sem estado",IF(N66&lt;0,"Em atraso",IF(N66&lt;='Painel'!$B$6,"A vencer","Planeado"))))))))</f>
        <v/>
      </c>
      <c r="P66" s="4" t="n"/>
      <c r="Q66" s="7" t="n"/>
      <c r="R66" s="16" t="n"/>
      <c r="S66" s="10">
        <f>IF(B66="","",IF(OR(C66="",D66="",E66="",G66="",J66="",Q66=""),"Completar campos obrigatórios",IF(AND(G66="Sim",H66=""),"Indicar nova data",IF(AND(J66&lt;&gt;"Não aplicável",I66=""),"Indicar data-limite",IF(AND(J66="Cumprido",K66=""),"Indicar data de cumprimento",IF(OR(P66="",P66="Não",AND(J66&lt;&gt;"Não aplicável",P66="Não aplicável")),"Confirmar fonte oficial","OK"))))))</f>
        <v/>
      </c>
    </row>
    <row r="67" ht="30" customHeight="1">
      <c r="A67" s="13">
        <f>IF(B67="","",58)</f>
        <v/>
      </c>
      <c r="B67" s="4" t="n"/>
      <c r="C67" s="16" t="n"/>
      <c r="D67" s="16" t="n"/>
      <c r="E67" s="16" t="n"/>
      <c r="F67" s="7" t="n"/>
      <c r="G67" s="4" t="n"/>
      <c r="H67" s="7" t="n"/>
      <c r="I67" s="17">
        <f>IF(B67="","",IF(G67="Sim",IF(H67="","",H67),F67))</f>
        <v/>
      </c>
      <c r="J67" s="4" t="n"/>
      <c r="K67" s="7" t="n"/>
      <c r="L67" s="16" t="n"/>
      <c r="M67" s="16" t="n"/>
      <c r="N67" s="13">
        <f>IF(B67="","",IF(OR(I67="",'Painel'!$B$5=""),"",IFERROR(I67-'Painel'!$B$5,"")))</f>
        <v/>
      </c>
      <c r="O67" s="13">
        <f>IF(B67="","",IF(J67="","Sem estado",IF(J67="Cumprido","Concluído",IF(J67="Não aplicável","Não aplicável",IF(I67="","Sem data-limite",IF('Painel'!$B$5="","Sem estado",IF(N67&lt;0,"Em atraso",IF(N67&lt;='Painel'!$B$6,"A vencer","Planeado"))))))))</f>
        <v/>
      </c>
      <c r="P67" s="4" t="n"/>
      <c r="Q67" s="7" t="n"/>
      <c r="R67" s="16" t="n"/>
      <c r="S67" s="10">
        <f>IF(B67="","",IF(OR(C67="",D67="",E67="",G67="",J67="",Q67=""),"Completar campos obrigatórios",IF(AND(G67="Sim",H67=""),"Indicar nova data",IF(AND(J67&lt;&gt;"Não aplicável",I67=""),"Indicar data-limite",IF(AND(J67="Cumprido",K67=""),"Indicar data de cumprimento",IF(OR(P67="",P67="Não",AND(J67&lt;&gt;"Não aplicável",P67="Não aplicável")),"Confirmar fonte oficial","OK"))))))</f>
        <v/>
      </c>
    </row>
    <row r="68" ht="30" customHeight="1">
      <c r="A68" s="13">
        <f>IF(B68="","",59)</f>
        <v/>
      </c>
      <c r="B68" s="4" t="n"/>
      <c r="C68" s="16" t="n"/>
      <c r="D68" s="16" t="n"/>
      <c r="E68" s="16" t="n"/>
      <c r="F68" s="7" t="n"/>
      <c r="G68" s="4" t="n"/>
      <c r="H68" s="7" t="n"/>
      <c r="I68" s="17">
        <f>IF(B68="","",IF(G68="Sim",IF(H68="","",H68),F68))</f>
        <v/>
      </c>
      <c r="J68" s="4" t="n"/>
      <c r="K68" s="7" t="n"/>
      <c r="L68" s="16" t="n"/>
      <c r="M68" s="16" t="n"/>
      <c r="N68" s="13">
        <f>IF(B68="","",IF(OR(I68="",'Painel'!$B$5=""),"",IFERROR(I68-'Painel'!$B$5,"")))</f>
        <v/>
      </c>
      <c r="O68" s="13">
        <f>IF(B68="","",IF(J68="","Sem estado",IF(J68="Cumprido","Concluído",IF(J68="Não aplicável","Não aplicável",IF(I68="","Sem data-limite",IF('Painel'!$B$5="","Sem estado",IF(N68&lt;0,"Em atraso",IF(N68&lt;='Painel'!$B$6,"A vencer","Planeado"))))))))</f>
        <v/>
      </c>
      <c r="P68" s="4" t="n"/>
      <c r="Q68" s="7" t="n"/>
      <c r="R68" s="16" t="n"/>
      <c r="S68" s="10">
        <f>IF(B68="","",IF(OR(C68="",D68="",E68="",G68="",J68="",Q68=""),"Completar campos obrigatórios",IF(AND(G68="Sim",H68=""),"Indicar nova data",IF(AND(J68&lt;&gt;"Não aplicável",I68=""),"Indicar data-limite",IF(AND(J68="Cumprido",K68=""),"Indicar data de cumprimento",IF(OR(P68="",P68="Não",AND(J68&lt;&gt;"Não aplicável",P68="Não aplicável")),"Confirmar fonte oficial","OK"))))))</f>
        <v/>
      </c>
    </row>
    <row r="69" ht="30" customHeight="1">
      <c r="A69" s="13">
        <f>IF(B69="","",60)</f>
        <v/>
      </c>
      <c r="B69" s="4" t="n"/>
      <c r="C69" s="16" t="n"/>
      <c r="D69" s="16" t="n"/>
      <c r="E69" s="16" t="n"/>
      <c r="F69" s="7" t="n"/>
      <c r="G69" s="4" t="n"/>
      <c r="H69" s="7" t="n"/>
      <c r="I69" s="17">
        <f>IF(B69="","",IF(G69="Sim",IF(H69="","",H69),F69))</f>
        <v/>
      </c>
      <c r="J69" s="4" t="n"/>
      <c r="K69" s="7" t="n"/>
      <c r="L69" s="16" t="n"/>
      <c r="M69" s="16" t="n"/>
      <c r="N69" s="13">
        <f>IF(B69="","",IF(OR(I69="",'Painel'!$B$5=""),"",IFERROR(I69-'Painel'!$B$5,"")))</f>
        <v/>
      </c>
      <c r="O69" s="13">
        <f>IF(B69="","",IF(J69="","Sem estado",IF(J69="Cumprido","Concluído",IF(J69="Não aplicável","Não aplicável",IF(I69="","Sem data-limite",IF('Painel'!$B$5="","Sem estado",IF(N69&lt;0,"Em atraso",IF(N69&lt;='Painel'!$B$6,"A vencer","Planeado"))))))))</f>
        <v/>
      </c>
      <c r="P69" s="4" t="n"/>
      <c r="Q69" s="7" t="n"/>
      <c r="R69" s="16" t="n"/>
      <c r="S69" s="10">
        <f>IF(B69="","",IF(OR(C69="",D69="",E69="",G69="",J69="",Q69=""),"Completar campos obrigatórios",IF(AND(G69="Sim",H69=""),"Indicar nova data",IF(AND(J69&lt;&gt;"Não aplicável",I69=""),"Indicar data-limite",IF(AND(J69="Cumprido",K69=""),"Indicar data de cumprimento",IF(OR(P69="",P69="Não",AND(J69&lt;&gt;"Não aplicável",P69="Não aplicável")),"Confirmar fonte oficial","OK"))))))</f>
        <v/>
      </c>
    </row>
    <row r="70" ht="30" customHeight="1">
      <c r="A70" s="13">
        <f>IF(B70="","",61)</f>
        <v/>
      </c>
      <c r="B70" s="4" t="n"/>
      <c r="C70" s="16" t="n"/>
      <c r="D70" s="16" t="n"/>
      <c r="E70" s="16" t="n"/>
      <c r="F70" s="7" t="n"/>
      <c r="G70" s="4" t="n"/>
      <c r="H70" s="7" t="n"/>
      <c r="I70" s="17">
        <f>IF(B70="","",IF(G70="Sim",IF(H70="","",H70),F70))</f>
        <v/>
      </c>
      <c r="J70" s="4" t="n"/>
      <c r="K70" s="7" t="n"/>
      <c r="L70" s="16" t="n"/>
      <c r="M70" s="16" t="n"/>
      <c r="N70" s="13">
        <f>IF(B70="","",IF(OR(I70="",'Painel'!$B$5=""),"",IFERROR(I70-'Painel'!$B$5,"")))</f>
        <v/>
      </c>
      <c r="O70" s="13">
        <f>IF(B70="","",IF(J70="","Sem estado",IF(J70="Cumprido","Concluído",IF(J70="Não aplicável","Não aplicável",IF(I70="","Sem data-limite",IF('Painel'!$B$5="","Sem estado",IF(N70&lt;0,"Em atraso",IF(N70&lt;='Painel'!$B$6,"A vencer","Planeado"))))))))</f>
        <v/>
      </c>
      <c r="P70" s="4" t="n"/>
      <c r="Q70" s="7" t="n"/>
      <c r="R70" s="16" t="n"/>
      <c r="S70" s="10">
        <f>IF(B70="","",IF(OR(C70="",D70="",E70="",G70="",J70="",Q70=""),"Completar campos obrigatórios",IF(AND(G70="Sim",H70=""),"Indicar nova data",IF(AND(J70&lt;&gt;"Não aplicável",I70=""),"Indicar data-limite",IF(AND(J70="Cumprido",K70=""),"Indicar data de cumprimento",IF(OR(P70="",P70="Não",AND(J70&lt;&gt;"Não aplicável",P70="Não aplicável")),"Confirmar fonte oficial","OK"))))))</f>
        <v/>
      </c>
    </row>
    <row r="71" ht="30" customHeight="1">
      <c r="A71" s="13">
        <f>IF(B71="","",62)</f>
        <v/>
      </c>
      <c r="B71" s="4" t="n"/>
      <c r="C71" s="16" t="n"/>
      <c r="D71" s="16" t="n"/>
      <c r="E71" s="16" t="n"/>
      <c r="F71" s="7" t="n"/>
      <c r="G71" s="4" t="n"/>
      <c r="H71" s="7" t="n"/>
      <c r="I71" s="17">
        <f>IF(B71="","",IF(G71="Sim",IF(H71="","",H71),F71))</f>
        <v/>
      </c>
      <c r="J71" s="4" t="n"/>
      <c r="K71" s="7" t="n"/>
      <c r="L71" s="16" t="n"/>
      <c r="M71" s="16" t="n"/>
      <c r="N71" s="13">
        <f>IF(B71="","",IF(OR(I71="",'Painel'!$B$5=""),"",IFERROR(I71-'Painel'!$B$5,"")))</f>
        <v/>
      </c>
      <c r="O71" s="13">
        <f>IF(B71="","",IF(J71="","Sem estado",IF(J71="Cumprido","Concluído",IF(J71="Não aplicável","Não aplicável",IF(I71="","Sem data-limite",IF('Painel'!$B$5="","Sem estado",IF(N71&lt;0,"Em atraso",IF(N71&lt;='Painel'!$B$6,"A vencer","Planeado"))))))))</f>
        <v/>
      </c>
      <c r="P71" s="4" t="n"/>
      <c r="Q71" s="7" t="n"/>
      <c r="R71" s="16" t="n"/>
      <c r="S71" s="10">
        <f>IF(B71="","",IF(OR(C71="",D71="",E71="",G71="",J71="",Q71=""),"Completar campos obrigatórios",IF(AND(G71="Sim",H71=""),"Indicar nova data",IF(AND(J71&lt;&gt;"Não aplicável",I71=""),"Indicar data-limite",IF(AND(J71="Cumprido",K71=""),"Indicar data de cumprimento",IF(OR(P71="",P71="Não",AND(J71&lt;&gt;"Não aplicável",P71="Não aplicável")),"Confirmar fonte oficial","OK"))))))</f>
        <v/>
      </c>
    </row>
    <row r="72" ht="30" customHeight="1">
      <c r="A72" s="13">
        <f>IF(B72="","",63)</f>
        <v/>
      </c>
      <c r="B72" s="4" t="n"/>
      <c r="C72" s="16" t="n"/>
      <c r="D72" s="16" t="n"/>
      <c r="E72" s="16" t="n"/>
      <c r="F72" s="7" t="n"/>
      <c r="G72" s="4" t="n"/>
      <c r="H72" s="7" t="n"/>
      <c r="I72" s="17">
        <f>IF(B72="","",IF(G72="Sim",IF(H72="","",H72),F72))</f>
        <v/>
      </c>
      <c r="J72" s="4" t="n"/>
      <c r="K72" s="7" t="n"/>
      <c r="L72" s="16" t="n"/>
      <c r="M72" s="16" t="n"/>
      <c r="N72" s="13">
        <f>IF(B72="","",IF(OR(I72="",'Painel'!$B$5=""),"",IFERROR(I72-'Painel'!$B$5,"")))</f>
        <v/>
      </c>
      <c r="O72" s="13">
        <f>IF(B72="","",IF(J72="","Sem estado",IF(J72="Cumprido","Concluído",IF(J72="Não aplicável","Não aplicável",IF(I72="","Sem data-limite",IF('Painel'!$B$5="","Sem estado",IF(N72&lt;0,"Em atraso",IF(N72&lt;='Painel'!$B$6,"A vencer","Planeado"))))))))</f>
        <v/>
      </c>
      <c r="P72" s="4" t="n"/>
      <c r="Q72" s="7" t="n"/>
      <c r="R72" s="16" t="n"/>
      <c r="S72" s="10">
        <f>IF(B72="","",IF(OR(C72="",D72="",E72="",G72="",J72="",Q72=""),"Completar campos obrigatórios",IF(AND(G72="Sim",H72=""),"Indicar nova data",IF(AND(J72&lt;&gt;"Não aplicável",I72=""),"Indicar data-limite",IF(AND(J72="Cumprido",K72=""),"Indicar data de cumprimento",IF(OR(P72="",P72="Não",AND(J72&lt;&gt;"Não aplicável",P72="Não aplicável")),"Confirmar fonte oficial","OK"))))))</f>
        <v/>
      </c>
    </row>
    <row r="73" ht="30" customHeight="1">
      <c r="A73" s="13">
        <f>IF(B73="","",64)</f>
        <v/>
      </c>
      <c r="B73" s="4" t="n"/>
      <c r="C73" s="16" t="n"/>
      <c r="D73" s="16" t="n"/>
      <c r="E73" s="16" t="n"/>
      <c r="F73" s="7" t="n"/>
      <c r="G73" s="4" t="n"/>
      <c r="H73" s="7" t="n"/>
      <c r="I73" s="17">
        <f>IF(B73="","",IF(G73="Sim",IF(H73="","",H73),F73))</f>
        <v/>
      </c>
      <c r="J73" s="4" t="n"/>
      <c r="K73" s="7" t="n"/>
      <c r="L73" s="16" t="n"/>
      <c r="M73" s="16" t="n"/>
      <c r="N73" s="13">
        <f>IF(B73="","",IF(OR(I73="",'Painel'!$B$5=""),"",IFERROR(I73-'Painel'!$B$5,"")))</f>
        <v/>
      </c>
      <c r="O73" s="13">
        <f>IF(B73="","",IF(J73="","Sem estado",IF(J73="Cumprido","Concluído",IF(J73="Não aplicável","Não aplicável",IF(I73="","Sem data-limite",IF('Painel'!$B$5="","Sem estado",IF(N73&lt;0,"Em atraso",IF(N73&lt;='Painel'!$B$6,"A vencer","Planeado"))))))))</f>
        <v/>
      </c>
      <c r="P73" s="4" t="n"/>
      <c r="Q73" s="7" t="n"/>
      <c r="R73" s="16" t="n"/>
      <c r="S73" s="10">
        <f>IF(B73="","",IF(OR(C73="",D73="",E73="",G73="",J73="",Q73=""),"Completar campos obrigatórios",IF(AND(G73="Sim",H73=""),"Indicar nova data",IF(AND(J73&lt;&gt;"Não aplicável",I73=""),"Indicar data-limite",IF(AND(J73="Cumprido",K73=""),"Indicar data de cumprimento",IF(OR(P73="",P73="Não",AND(J73&lt;&gt;"Não aplicável",P73="Não aplicável")),"Confirmar fonte oficial","OK"))))))</f>
        <v/>
      </c>
    </row>
    <row r="74" ht="30" customHeight="1">
      <c r="A74" s="13">
        <f>IF(B74="","",65)</f>
        <v/>
      </c>
      <c r="B74" s="4" t="n"/>
      <c r="C74" s="16" t="n"/>
      <c r="D74" s="16" t="n"/>
      <c r="E74" s="16" t="n"/>
      <c r="F74" s="7" t="n"/>
      <c r="G74" s="4" t="n"/>
      <c r="H74" s="7" t="n"/>
      <c r="I74" s="17">
        <f>IF(B74="","",IF(G74="Sim",IF(H74="","",H74),F74))</f>
        <v/>
      </c>
      <c r="J74" s="4" t="n"/>
      <c r="K74" s="7" t="n"/>
      <c r="L74" s="16" t="n"/>
      <c r="M74" s="16" t="n"/>
      <c r="N74" s="13">
        <f>IF(B74="","",IF(OR(I74="",'Painel'!$B$5=""),"",IFERROR(I74-'Painel'!$B$5,"")))</f>
        <v/>
      </c>
      <c r="O74" s="13">
        <f>IF(B74="","",IF(J74="","Sem estado",IF(J74="Cumprido","Concluído",IF(J74="Não aplicável","Não aplicável",IF(I74="","Sem data-limite",IF('Painel'!$B$5="","Sem estado",IF(N74&lt;0,"Em atraso",IF(N74&lt;='Painel'!$B$6,"A vencer","Planeado"))))))))</f>
        <v/>
      </c>
      <c r="P74" s="4" t="n"/>
      <c r="Q74" s="7" t="n"/>
      <c r="R74" s="16" t="n"/>
      <c r="S74" s="10">
        <f>IF(B74="","",IF(OR(C74="",D74="",E74="",G74="",J74="",Q74=""),"Completar campos obrigatórios",IF(AND(G74="Sim",H74=""),"Indicar nova data",IF(AND(J74&lt;&gt;"Não aplicável",I74=""),"Indicar data-limite",IF(AND(J74="Cumprido",K74=""),"Indicar data de cumprimento",IF(OR(P74="",P74="Não",AND(J74&lt;&gt;"Não aplicável",P74="Não aplicável")),"Confirmar fonte oficial","OK"))))))</f>
        <v/>
      </c>
    </row>
    <row r="75" ht="30" customHeight="1">
      <c r="A75" s="13">
        <f>IF(B75="","",66)</f>
        <v/>
      </c>
      <c r="B75" s="4" t="n"/>
      <c r="C75" s="16" t="n"/>
      <c r="D75" s="16" t="n"/>
      <c r="E75" s="16" t="n"/>
      <c r="F75" s="7" t="n"/>
      <c r="G75" s="4" t="n"/>
      <c r="H75" s="7" t="n"/>
      <c r="I75" s="17">
        <f>IF(B75="","",IF(G75="Sim",IF(H75="","",H75),F75))</f>
        <v/>
      </c>
      <c r="J75" s="4" t="n"/>
      <c r="K75" s="7" t="n"/>
      <c r="L75" s="16" t="n"/>
      <c r="M75" s="16" t="n"/>
      <c r="N75" s="13">
        <f>IF(B75="","",IF(OR(I75="",'Painel'!$B$5=""),"",IFERROR(I75-'Painel'!$B$5,"")))</f>
        <v/>
      </c>
      <c r="O75" s="13">
        <f>IF(B75="","",IF(J75="","Sem estado",IF(J75="Cumprido","Concluído",IF(J75="Não aplicável","Não aplicável",IF(I75="","Sem data-limite",IF('Painel'!$B$5="","Sem estado",IF(N75&lt;0,"Em atraso",IF(N75&lt;='Painel'!$B$6,"A vencer","Planeado"))))))))</f>
        <v/>
      </c>
      <c r="P75" s="4" t="n"/>
      <c r="Q75" s="7" t="n"/>
      <c r="R75" s="16" t="n"/>
      <c r="S75" s="10">
        <f>IF(B75="","",IF(OR(C75="",D75="",E75="",G75="",J75="",Q75=""),"Completar campos obrigatórios",IF(AND(G75="Sim",H75=""),"Indicar nova data",IF(AND(J75&lt;&gt;"Não aplicável",I75=""),"Indicar data-limite",IF(AND(J75="Cumprido",K75=""),"Indicar data de cumprimento",IF(OR(P75="",P75="Não",AND(J75&lt;&gt;"Não aplicável",P75="Não aplicável")),"Confirmar fonte oficial","OK"))))))</f>
        <v/>
      </c>
    </row>
    <row r="76" ht="30" customHeight="1">
      <c r="A76" s="13">
        <f>IF(B76="","",67)</f>
        <v/>
      </c>
      <c r="B76" s="4" t="n"/>
      <c r="C76" s="16" t="n"/>
      <c r="D76" s="16" t="n"/>
      <c r="E76" s="16" t="n"/>
      <c r="F76" s="7" t="n"/>
      <c r="G76" s="4" t="n"/>
      <c r="H76" s="7" t="n"/>
      <c r="I76" s="17">
        <f>IF(B76="","",IF(G76="Sim",IF(H76="","",H76),F76))</f>
        <v/>
      </c>
      <c r="J76" s="4" t="n"/>
      <c r="K76" s="7" t="n"/>
      <c r="L76" s="16" t="n"/>
      <c r="M76" s="16" t="n"/>
      <c r="N76" s="13">
        <f>IF(B76="","",IF(OR(I76="",'Painel'!$B$5=""),"",IFERROR(I76-'Painel'!$B$5,"")))</f>
        <v/>
      </c>
      <c r="O76" s="13">
        <f>IF(B76="","",IF(J76="","Sem estado",IF(J76="Cumprido","Concluído",IF(J76="Não aplicável","Não aplicável",IF(I76="","Sem data-limite",IF('Painel'!$B$5="","Sem estado",IF(N76&lt;0,"Em atraso",IF(N76&lt;='Painel'!$B$6,"A vencer","Planeado"))))))))</f>
        <v/>
      </c>
      <c r="P76" s="4" t="n"/>
      <c r="Q76" s="7" t="n"/>
      <c r="R76" s="16" t="n"/>
      <c r="S76" s="10">
        <f>IF(B76="","",IF(OR(C76="",D76="",E76="",G76="",J76="",Q76=""),"Completar campos obrigatórios",IF(AND(G76="Sim",H76=""),"Indicar nova data",IF(AND(J76&lt;&gt;"Não aplicável",I76=""),"Indicar data-limite",IF(AND(J76="Cumprido",K76=""),"Indicar data de cumprimento",IF(OR(P76="",P76="Não",AND(J76&lt;&gt;"Não aplicável",P76="Não aplicável")),"Confirmar fonte oficial","OK"))))))</f>
        <v/>
      </c>
    </row>
    <row r="77" ht="30" customHeight="1">
      <c r="A77" s="13">
        <f>IF(B77="","",68)</f>
        <v/>
      </c>
      <c r="B77" s="4" t="n"/>
      <c r="C77" s="16" t="n"/>
      <c r="D77" s="16" t="n"/>
      <c r="E77" s="16" t="n"/>
      <c r="F77" s="7" t="n"/>
      <c r="G77" s="4" t="n"/>
      <c r="H77" s="7" t="n"/>
      <c r="I77" s="17">
        <f>IF(B77="","",IF(G77="Sim",IF(H77="","",H77),F77))</f>
        <v/>
      </c>
      <c r="J77" s="4" t="n"/>
      <c r="K77" s="7" t="n"/>
      <c r="L77" s="16" t="n"/>
      <c r="M77" s="16" t="n"/>
      <c r="N77" s="13">
        <f>IF(B77="","",IF(OR(I77="",'Painel'!$B$5=""),"",IFERROR(I77-'Painel'!$B$5,"")))</f>
        <v/>
      </c>
      <c r="O77" s="13">
        <f>IF(B77="","",IF(J77="","Sem estado",IF(J77="Cumprido","Concluído",IF(J77="Não aplicável","Não aplicável",IF(I77="","Sem data-limite",IF('Painel'!$B$5="","Sem estado",IF(N77&lt;0,"Em atraso",IF(N77&lt;='Painel'!$B$6,"A vencer","Planeado"))))))))</f>
        <v/>
      </c>
      <c r="P77" s="4" t="n"/>
      <c r="Q77" s="7" t="n"/>
      <c r="R77" s="16" t="n"/>
      <c r="S77" s="10">
        <f>IF(B77="","",IF(OR(C77="",D77="",E77="",G77="",J77="",Q77=""),"Completar campos obrigatórios",IF(AND(G77="Sim",H77=""),"Indicar nova data",IF(AND(J77&lt;&gt;"Não aplicável",I77=""),"Indicar data-limite",IF(AND(J77="Cumprido",K77=""),"Indicar data de cumprimento",IF(OR(P77="",P77="Não",AND(J77&lt;&gt;"Não aplicável",P77="Não aplicável")),"Confirmar fonte oficial","OK"))))))</f>
        <v/>
      </c>
    </row>
    <row r="78" ht="30" customHeight="1">
      <c r="A78" s="13">
        <f>IF(B78="","",69)</f>
        <v/>
      </c>
      <c r="B78" s="4" t="n"/>
      <c r="C78" s="16" t="n"/>
      <c r="D78" s="16" t="n"/>
      <c r="E78" s="16" t="n"/>
      <c r="F78" s="7" t="n"/>
      <c r="G78" s="4" t="n"/>
      <c r="H78" s="7" t="n"/>
      <c r="I78" s="17">
        <f>IF(B78="","",IF(G78="Sim",IF(H78="","",H78),F78))</f>
        <v/>
      </c>
      <c r="J78" s="4" t="n"/>
      <c r="K78" s="7" t="n"/>
      <c r="L78" s="16" t="n"/>
      <c r="M78" s="16" t="n"/>
      <c r="N78" s="13">
        <f>IF(B78="","",IF(OR(I78="",'Painel'!$B$5=""),"",IFERROR(I78-'Painel'!$B$5,"")))</f>
        <v/>
      </c>
      <c r="O78" s="13">
        <f>IF(B78="","",IF(J78="","Sem estado",IF(J78="Cumprido","Concluído",IF(J78="Não aplicável","Não aplicável",IF(I78="","Sem data-limite",IF('Painel'!$B$5="","Sem estado",IF(N78&lt;0,"Em atraso",IF(N78&lt;='Painel'!$B$6,"A vencer","Planeado"))))))))</f>
        <v/>
      </c>
      <c r="P78" s="4" t="n"/>
      <c r="Q78" s="7" t="n"/>
      <c r="R78" s="16" t="n"/>
      <c r="S78" s="10">
        <f>IF(B78="","",IF(OR(C78="",D78="",E78="",G78="",J78="",Q78=""),"Completar campos obrigatórios",IF(AND(G78="Sim",H78=""),"Indicar nova data",IF(AND(J78&lt;&gt;"Não aplicável",I78=""),"Indicar data-limite",IF(AND(J78="Cumprido",K78=""),"Indicar data de cumprimento",IF(OR(P78="",P78="Não",AND(J78&lt;&gt;"Não aplicável",P78="Não aplicável")),"Confirmar fonte oficial","OK"))))))</f>
        <v/>
      </c>
    </row>
    <row r="79" ht="30" customHeight="1">
      <c r="A79" s="13">
        <f>IF(B79="","",70)</f>
        <v/>
      </c>
      <c r="B79" s="4" t="n"/>
      <c r="C79" s="16" t="n"/>
      <c r="D79" s="16" t="n"/>
      <c r="E79" s="16" t="n"/>
      <c r="F79" s="7" t="n"/>
      <c r="G79" s="4" t="n"/>
      <c r="H79" s="7" t="n"/>
      <c r="I79" s="17">
        <f>IF(B79="","",IF(G79="Sim",IF(H79="","",H79),F79))</f>
        <v/>
      </c>
      <c r="J79" s="4" t="n"/>
      <c r="K79" s="7" t="n"/>
      <c r="L79" s="16" t="n"/>
      <c r="M79" s="16" t="n"/>
      <c r="N79" s="13">
        <f>IF(B79="","",IF(OR(I79="",'Painel'!$B$5=""),"",IFERROR(I79-'Painel'!$B$5,"")))</f>
        <v/>
      </c>
      <c r="O79" s="13">
        <f>IF(B79="","",IF(J79="","Sem estado",IF(J79="Cumprido","Concluído",IF(J79="Não aplicável","Não aplicável",IF(I79="","Sem data-limite",IF('Painel'!$B$5="","Sem estado",IF(N79&lt;0,"Em atraso",IF(N79&lt;='Painel'!$B$6,"A vencer","Planeado"))))))))</f>
        <v/>
      </c>
      <c r="P79" s="4" t="n"/>
      <c r="Q79" s="7" t="n"/>
      <c r="R79" s="16" t="n"/>
      <c r="S79" s="10">
        <f>IF(B79="","",IF(OR(C79="",D79="",E79="",G79="",J79="",Q79=""),"Completar campos obrigatórios",IF(AND(G79="Sim",H79=""),"Indicar nova data",IF(AND(J79&lt;&gt;"Não aplicável",I79=""),"Indicar data-limite",IF(AND(J79="Cumprido",K79=""),"Indicar data de cumprimento",IF(OR(P79="",P79="Não",AND(J79&lt;&gt;"Não aplicável",P79="Não aplicável")),"Confirmar fonte oficial","OK"))))))</f>
        <v/>
      </c>
    </row>
    <row r="80" ht="30" customHeight="1">
      <c r="A80" s="13">
        <f>IF(B80="","",71)</f>
        <v/>
      </c>
      <c r="B80" s="4" t="n"/>
      <c r="C80" s="16" t="n"/>
      <c r="D80" s="16" t="n"/>
      <c r="E80" s="16" t="n"/>
      <c r="F80" s="7" t="n"/>
      <c r="G80" s="4" t="n"/>
      <c r="H80" s="7" t="n"/>
      <c r="I80" s="17">
        <f>IF(B80="","",IF(G80="Sim",IF(H80="","",H80),F80))</f>
        <v/>
      </c>
      <c r="J80" s="4" t="n"/>
      <c r="K80" s="7" t="n"/>
      <c r="L80" s="16" t="n"/>
      <c r="M80" s="16" t="n"/>
      <c r="N80" s="13">
        <f>IF(B80="","",IF(OR(I80="",'Painel'!$B$5=""),"",IFERROR(I80-'Painel'!$B$5,"")))</f>
        <v/>
      </c>
      <c r="O80" s="13">
        <f>IF(B80="","",IF(J80="","Sem estado",IF(J80="Cumprido","Concluído",IF(J80="Não aplicável","Não aplicável",IF(I80="","Sem data-limite",IF('Painel'!$B$5="","Sem estado",IF(N80&lt;0,"Em atraso",IF(N80&lt;='Painel'!$B$6,"A vencer","Planeado"))))))))</f>
        <v/>
      </c>
      <c r="P80" s="4" t="n"/>
      <c r="Q80" s="7" t="n"/>
      <c r="R80" s="16" t="n"/>
      <c r="S80" s="10">
        <f>IF(B80="","",IF(OR(C80="",D80="",E80="",G80="",J80="",Q80=""),"Completar campos obrigatórios",IF(AND(G80="Sim",H80=""),"Indicar nova data",IF(AND(J80&lt;&gt;"Não aplicável",I80=""),"Indicar data-limite",IF(AND(J80="Cumprido",K80=""),"Indicar data de cumprimento",IF(OR(P80="",P80="Não",AND(J80&lt;&gt;"Não aplicável",P80="Não aplicável")),"Confirmar fonte oficial","OK"))))))</f>
        <v/>
      </c>
    </row>
    <row r="81" ht="30" customHeight="1">
      <c r="A81" s="13">
        <f>IF(B81="","",72)</f>
        <v/>
      </c>
      <c r="B81" s="4" t="n"/>
      <c r="C81" s="16" t="n"/>
      <c r="D81" s="16" t="n"/>
      <c r="E81" s="16" t="n"/>
      <c r="F81" s="7" t="n"/>
      <c r="G81" s="4" t="n"/>
      <c r="H81" s="7" t="n"/>
      <c r="I81" s="17">
        <f>IF(B81="","",IF(G81="Sim",IF(H81="","",H81),F81))</f>
        <v/>
      </c>
      <c r="J81" s="4" t="n"/>
      <c r="K81" s="7" t="n"/>
      <c r="L81" s="16" t="n"/>
      <c r="M81" s="16" t="n"/>
      <c r="N81" s="13">
        <f>IF(B81="","",IF(OR(I81="",'Painel'!$B$5=""),"",IFERROR(I81-'Painel'!$B$5,"")))</f>
        <v/>
      </c>
      <c r="O81" s="13">
        <f>IF(B81="","",IF(J81="","Sem estado",IF(J81="Cumprido","Concluído",IF(J81="Não aplicável","Não aplicável",IF(I81="","Sem data-limite",IF('Painel'!$B$5="","Sem estado",IF(N81&lt;0,"Em atraso",IF(N81&lt;='Painel'!$B$6,"A vencer","Planeado"))))))))</f>
        <v/>
      </c>
      <c r="P81" s="4" t="n"/>
      <c r="Q81" s="7" t="n"/>
      <c r="R81" s="16" t="n"/>
      <c r="S81" s="10">
        <f>IF(B81="","",IF(OR(C81="",D81="",E81="",G81="",J81="",Q81=""),"Completar campos obrigatórios",IF(AND(G81="Sim",H81=""),"Indicar nova data",IF(AND(J81&lt;&gt;"Não aplicável",I81=""),"Indicar data-limite",IF(AND(J81="Cumprido",K81=""),"Indicar data de cumprimento",IF(OR(P81="",P81="Não",AND(J81&lt;&gt;"Não aplicável",P81="Não aplicável")),"Confirmar fonte oficial","OK"))))))</f>
        <v/>
      </c>
    </row>
    <row r="82" ht="30" customHeight="1">
      <c r="A82" s="13">
        <f>IF(B82="","",73)</f>
        <v/>
      </c>
      <c r="B82" s="4" t="n"/>
      <c r="C82" s="16" t="n"/>
      <c r="D82" s="16" t="n"/>
      <c r="E82" s="16" t="n"/>
      <c r="F82" s="7" t="n"/>
      <c r="G82" s="4" t="n"/>
      <c r="H82" s="7" t="n"/>
      <c r="I82" s="17">
        <f>IF(B82="","",IF(G82="Sim",IF(H82="","",H82),F82))</f>
        <v/>
      </c>
      <c r="J82" s="4" t="n"/>
      <c r="K82" s="7" t="n"/>
      <c r="L82" s="16" t="n"/>
      <c r="M82" s="16" t="n"/>
      <c r="N82" s="13">
        <f>IF(B82="","",IF(OR(I82="",'Painel'!$B$5=""),"",IFERROR(I82-'Painel'!$B$5,"")))</f>
        <v/>
      </c>
      <c r="O82" s="13">
        <f>IF(B82="","",IF(J82="","Sem estado",IF(J82="Cumprido","Concluído",IF(J82="Não aplicável","Não aplicável",IF(I82="","Sem data-limite",IF('Painel'!$B$5="","Sem estado",IF(N82&lt;0,"Em atraso",IF(N82&lt;='Painel'!$B$6,"A vencer","Planeado"))))))))</f>
        <v/>
      </c>
      <c r="P82" s="4" t="n"/>
      <c r="Q82" s="7" t="n"/>
      <c r="R82" s="16" t="n"/>
      <c r="S82" s="10">
        <f>IF(B82="","",IF(OR(C82="",D82="",E82="",G82="",J82="",Q82=""),"Completar campos obrigatórios",IF(AND(G82="Sim",H82=""),"Indicar nova data",IF(AND(J82&lt;&gt;"Não aplicável",I82=""),"Indicar data-limite",IF(AND(J82="Cumprido",K82=""),"Indicar data de cumprimento",IF(OR(P82="",P82="Não",AND(J82&lt;&gt;"Não aplicável",P82="Não aplicável")),"Confirmar fonte oficial","OK"))))))</f>
        <v/>
      </c>
    </row>
    <row r="83" ht="30" customHeight="1">
      <c r="A83" s="13">
        <f>IF(B83="","",74)</f>
        <v/>
      </c>
      <c r="B83" s="4" t="n"/>
      <c r="C83" s="16" t="n"/>
      <c r="D83" s="16" t="n"/>
      <c r="E83" s="16" t="n"/>
      <c r="F83" s="7" t="n"/>
      <c r="G83" s="4" t="n"/>
      <c r="H83" s="7" t="n"/>
      <c r="I83" s="17">
        <f>IF(B83="","",IF(G83="Sim",IF(H83="","",H83),F83))</f>
        <v/>
      </c>
      <c r="J83" s="4" t="n"/>
      <c r="K83" s="7" t="n"/>
      <c r="L83" s="16" t="n"/>
      <c r="M83" s="16" t="n"/>
      <c r="N83" s="13">
        <f>IF(B83="","",IF(OR(I83="",'Painel'!$B$5=""),"",IFERROR(I83-'Painel'!$B$5,"")))</f>
        <v/>
      </c>
      <c r="O83" s="13">
        <f>IF(B83="","",IF(J83="","Sem estado",IF(J83="Cumprido","Concluído",IF(J83="Não aplicável","Não aplicável",IF(I83="","Sem data-limite",IF('Painel'!$B$5="","Sem estado",IF(N83&lt;0,"Em atraso",IF(N83&lt;='Painel'!$B$6,"A vencer","Planeado"))))))))</f>
        <v/>
      </c>
      <c r="P83" s="4" t="n"/>
      <c r="Q83" s="7" t="n"/>
      <c r="R83" s="16" t="n"/>
      <c r="S83" s="10">
        <f>IF(B83="","",IF(OR(C83="",D83="",E83="",G83="",J83="",Q83=""),"Completar campos obrigatórios",IF(AND(G83="Sim",H83=""),"Indicar nova data",IF(AND(J83&lt;&gt;"Não aplicável",I83=""),"Indicar data-limite",IF(AND(J83="Cumprido",K83=""),"Indicar data de cumprimento",IF(OR(P83="",P83="Não",AND(J83&lt;&gt;"Não aplicável",P83="Não aplicável")),"Confirmar fonte oficial","OK"))))))</f>
        <v/>
      </c>
    </row>
    <row r="84" ht="30" customHeight="1">
      <c r="A84" s="13">
        <f>IF(B84="","",75)</f>
        <v/>
      </c>
      <c r="B84" s="4" t="n"/>
      <c r="C84" s="16" t="n"/>
      <c r="D84" s="16" t="n"/>
      <c r="E84" s="16" t="n"/>
      <c r="F84" s="7" t="n"/>
      <c r="G84" s="4" t="n"/>
      <c r="H84" s="7" t="n"/>
      <c r="I84" s="17">
        <f>IF(B84="","",IF(G84="Sim",IF(H84="","",H84),F84))</f>
        <v/>
      </c>
      <c r="J84" s="4" t="n"/>
      <c r="K84" s="7" t="n"/>
      <c r="L84" s="16" t="n"/>
      <c r="M84" s="16" t="n"/>
      <c r="N84" s="13">
        <f>IF(B84="","",IF(OR(I84="",'Painel'!$B$5=""),"",IFERROR(I84-'Painel'!$B$5,"")))</f>
        <v/>
      </c>
      <c r="O84" s="13">
        <f>IF(B84="","",IF(J84="","Sem estado",IF(J84="Cumprido","Concluído",IF(J84="Não aplicável","Não aplicável",IF(I84="","Sem data-limite",IF('Painel'!$B$5="","Sem estado",IF(N84&lt;0,"Em atraso",IF(N84&lt;='Painel'!$B$6,"A vencer","Planeado"))))))))</f>
        <v/>
      </c>
      <c r="P84" s="4" t="n"/>
      <c r="Q84" s="7" t="n"/>
      <c r="R84" s="16" t="n"/>
      <c r="S84" s="10">
        <f>IF(B84="","",IF(OR(C84="",D84="",E84="",G84="",J84="",Q84=""),"Completar campos obrigatórios",IF(AND(G84="Sim",H84=""),"Indicar nova data",IF(AND(J84&lt;&gt;"Não aplicável",I84=""),"Indicar data-limite",IF(AND(J84="Cumprido",K84=""),"Indicar data de cumprimento",IF(OR(P84="",P84="Não",AND(J84&lt;&gt;"Não aplicável",P84="Não aplicável")),"Confirmar fonte oficial","OK"))))))</f>
        <v/>
      </c>
    </row>
    <row r="85" ht="30" customHeight="1">
      <c r="A85" s="13">
        <f>IF(B85="","",76)</f>
        <v/>
      </c>
      <c r="B85" s="4" t="n"/>
      <c r="C85" s="16" t="n"/>
      <c r="D85" s="16" t="n"/>
      <c r="E85" s="16" t="n"/>
      <c r="F85" s="7" t="n"/>
      <c r="G85" s="4" t="n"/>
      <c r="H85" s="7" t="n"/>
      <c r="I85" s="17">
        <f>IF(B85="","",IF(G85="Sim",IF(H85="","",H85),F85))</f>
        <v/>
      </c>
      <c r="J85" s="4" t="n"/>
      <c r="K85" s="7" t="n"/>
      <c r="L85" s="16" t="n"/>
      <c r="M85" s="16" t="n"/>
      <c r="N85" s="13">
        <f>IF(B85="","",IF(OR(I85="",'Painel'!$B$5=""),"",IFERROR(I85-'Painel'!$B$5,"")))</f>
        <v/>
      </c>
      <c r="O85" s="13">
        <f>IF(B85="","",IF(J85="","Sem estado",IF(J85="Cumprido","Concluído",IF(J85="Não aplicável","Não aplicável",IF(I85="","Sem data-limite",IF('Painel'!$B$5="","Sem estado",IF(N85&lt;0,"Em atraso",IF(N85&lt;='Painel'!$B$6,"A vencer","Planeado"))))))))</f>
        <v/>
      </c>
      <c r="P85" s="4" t="n"/>
      <c r="Q85" s="7" t="n"/>
      <c r="R85" s="16" t="n"/>
      <c r="S85" s="10">
        <f>IF(B85="","",IF(OR(C85="",D85="",E85="",G85="",J85="",Q85=""),"Completar campos obrigatórios",IF(AND(G85="Sim",H85=""),"Indicar nova data",IF(AND(J85&lt;&gt;"Não aplicável",I85=""),"Indicar data-limite",IF(AND(J85="Cumprido",K85=""),"Indicar data de cumprimento",IF(OR(P85="",P85="Não",AND(J85&lt;&gt;"Não aplicável",P85="Não aplicável")),"Confirmar fonte oficial","OK"))))))</f>
        <v/>
      </c>
    </row>
    <row r="86" ht="30" customHeight="1">
      <c r="A86" s="13">
        <f>IF(B86="","",77)</f>
        <v/>
      </c>
      <c r="B86" s="4" t="n"/>
      <c r="C86" s="16" t="n"/>
      <c r="D86" s="16" t="n"/>
      <c r="E86" s="16" t="n"/>
      <c r="F86" s="7" t="n"/>
      <c r="G86" s="4" t="n"/>
      <c r="H86" s="7" t="n"/>
      <c r="I86" s="17">
        <f>IF(B86="","",IF(G86="Sim",IF(H86="","",H86),F86))</f>
        <v/>
      </c>
      <c r="J86" s="4" t="n"/>
      <c r="K86" s="7" t="n"/>
      <c r="L86" s="16" t="n"/>
      <c r="M86" s="16" t="n"/>
      <c r="N86" s="13">
        <f>IF(B86="","",IF(OR(I86="",'Painel'!$B$5=""),"",IFERROR(I86-'Painel'!$B$5,"")))</f>
        <v/>
      </c>
      <c r="O86" s="13">
        <f>IF(B86="","",IF(J86="","Sem estado",IF(J86="Cumprido","Concluído",IF(J86="Não aplicável","Não aplicável",IF(I86="","Sem data-limite",IF('Painel'!$B$5="","Sem estado",IF(N86&lt;0,"Em atraso",IF(N86&lt;='Painel'!$B$6,"A vencer","Planeado"))))))))</f>
        <v/>
      </c>
      <c r="P86" s="4" t="n"/>
      <c r="Q86" s="7" t="n"/>
      <c r="R86" s="16" t="n"/>
      <c r="S86" s="10">
        <f>IF(B86="","",IF(OR(C86="",D86="",E86="",G86="",J86="",Q86=""),"Completar campos obrigatórios",IF(AND(G86="Sim",H86=""),"Indicar nova data",IF(AND(J86&lt;&gt;"Não aplicável",I86=""),"Indicar data-limite",IF(AND(J86="Cumprido",K86=""),"Indicar data de cumprimento",IF(OR(P86="",P86="Não",AND(J86&lt;&gt;"Não aplicável",P86="Não aplicável")),"Confirmar fonte oficial","OK"))))))</f>
        <v/>
      </c>
    </row>
    <row r="87" ht="30" customHeight="1">
      <c r="A87" s="13">
        <f>IF(B87="","",78)</f>
        <v/>
      </c>
      <c r="B87" s="4" t="n"/>
      <c r="C87" s="16" t="n"/>
      <c r="D87" s="16" t="n"/>
      <c r="E87" s="16" t="n"/>
      <c r="F87" s="7" t="n"/>
      <c r="G87" s="4" t="n"/>
      <c r="H87" s="7" t="n"/>
      <c r="I87" s="17">
        <f>IF(B87="","",IF(G87="Sim",IF(H87="","",H87),F87))</f>
        <v/>
      </c>
      <c r="J87" s="4" t="n"/>
      <c r="K87" s="7" t="n"/>
      <c r="L87" s="16" t="n"/>
      <c r="M87" s="16" t="n"/>
      <c r="N87" s="13">
        <f>IF(B87="","",IF(OR(I87="",'Painel'!$B$5=""),"",IFERROR(I87-'Painel'!$B$5,"")))</f>
        <v/>
      </c>
      <c r="O87" s="13">
        <f>IF(B87="","",IF(J87="","Sem estado",IF(J87="Cumprido","Concluído",IF(J87="Não aplicável","Não aplicável",IF(I87="","Sem data-limite",IF('Painel'!$B$5="","Sem estado",IF(N87&lt;0,"Em atraso",IF(N87&lt;='Painel'!$B$6,"A vencer","Planeado"))))))))</f>
        <v/>
      </c>
      <c r="P87" s="4" t="n"/>
      <c r="Q87" s="7" t="n"/>
      <c r="R87" s="16" t="n"/>
      <c r="S87" s="10">
        <f>IF(B87="","",IF(OR(C87="",D87="",E87="",G87="",J87="",Q87=""),"Completar campos obrigatórios",IF(AND(G87="Sim",H87=""),"Indicar nova data",IF(AND(J87&lt;&gt;"Não aplicável",I87=""),"Indicar data-limite",IF(AND(J87="Cumprido",K87=""),"Indicar data de cumprimento",IF(OR(P87="",P87="Não",AND(J87&lt;&gt;"Não aplicável",P87="Não aplicável")),"Confirmar fonte oficial","OK"))))))</f>
        <v/>
      </c>
    </row>
    <row r="88" ht="30" customHeight="1">
      <c r="A88" s="13">
        <f>IF(B88="","",79)</f>
        <v/>
      </c>
      <c r="B88" s="4" t="n"/>
      <c r="C88" s="16" t="n"/>
      <c r="D88" s="16" t="n"/>
      <c r="E88" s="16" t="n"/>
      <c r="F88" s="7" t="n"/>
      <c r="G88" s="4" t="n"/>
      <c r="H88" s="7" t="n"/>
      <c r="I88" s="17">
        <f>IF(B88="","",IF(G88="Sim",IF(H88="","",H88),F88))</f>
        <v/>
      </c>
      <c r="J88" s="4" t="n"/>
      <c r="K88" s="7" t="n"/>
      <c r="L88" s="16" t="n"/>
      <c r="M88" s="16" t="n"/>
      <c r="N88" s="13">
        <f>IF(B88="","",IF(OR(I88="",'Painel'!$B$5=""),"",IFERROR(I88-'Painel'!$B$5,"")))</f>
        <v/>
      </c>
      <c r="O88" s="13">
        <f>IF(B88="","",IF(J88="","Sem estado",IF(J88="Cumprido","Concluído",IF(J88="Não aplicável","Não aplicável",IF(I88="","Sem data-limite",IF('Painel'!$B$5="","Sem estado",IF(N88&lt;0,"Em atraso",IF(N88&lt;='Painel'!$B$6,"A vencer","Planeado"))))))))</f>
        <v/>
      </c>
      <c r="P88" s="4" t="n"/>
      <c r="Q88" s="7" t="n"/>
      <c r="R88" s="16" t="n"/>
      <c r="S88" s="10">
        <f>IF(B88="","",IF(OR(C88="",D88="",E88="",G88="",J88="",Q88=""),"Completar campos obrigatórios",IF(AND(G88="Sim",H88=""),"Indicar nova data",IF(AND(J88&lt;&gt;"Não aplicável",I88=""),"Indicar data-limite",IF(AND(J88="Cumprido",K88=""),"Indicar data de cumprimento",IF(OR(P88="",P88="Não",AND(J88&lt;&gt;"Não aplicável",P88="Não aplicável")),"Confirmar fonte oficial","OK"))))))</f>
        <v/>
      </c>
    </row>
    <row r="89" ht="30" customHeight="1">
      <c r="A89" s="13">
        <f>IF(B89="","",80)</f>
        <v/>
      </c>
      <c r="B89" s="4" t="n"/>
      <c r="C89" s="16" t="n"/>
      <c r="D89" s="16" t="n"/>
      <c r="E89" s="16" t="n"/>
      <c r="F89" s="7" t="n"/>
      <c r="G89" s="4" t="n"/>
      <c r="H89" s="7" t="n"/>
      <c r="I89" s="17">
        <f>IF(B89="","",IF(G89="Sim",IF(H89="","",H89),F89))</f>
        <v/>
      </c>
      <c r="J89" s="4" t="n"/>
      <c r="K89" s="7" t="n"/>
      <c r="L89" s="16" t="n"/>
      <c r="M89" s="16" t="n"/>
      <c r="N89" s="13">
        <f>IF(B89="","",IF(OR(I89="",'Painel'!$B$5=""),"",IFERROR(I89-'Painel'!$B$5,"")))</f>
        <v/>
      </c>
      <c r="O89" s="13">
        <f>IF(B89="","",IF(J89="","Sem estado",IF(J89="Cumprido","Concluído",IF(J89="Não aplicável","Não aplicável",IF(I89="","Sem data-limite",IF('Painel'!$B$5="","Sem estado",IF(N89&lt;0,"Em atraso",IF(N89&lt;='Painel'!$B$6,"A vencer","Planeado"))))))))</f>
        <v/>
      </c>
      <c r="P89" s="4" t="n"/>
      <c r="Q89" s="7" t="n"/>
      <c r="R89" s="16" t="n"/>
      <c r="S89" s="10">
        <f>IF(B89="","",IF(OR(C89="",D89="",E89="",G89="",J89="",Q89=""),"Completar campos obrigatórios",IF(AND(G89="Sim",H89=""),"Indicar nova data",IF(AND(J89&lt;&gt;"Não aplicável",I89=""),"Indicar data-limite",IF(AND(J89="Cumprido",K89=""),"Indicar data de cumprimento",IF(OR(P89="",P89="Não",AND(J89&lt;&gt;"Não aplicável",P89="Não aplicável")),"Confirmar fonte oficial","OK"))))))</f>
        <v/>
      </c>
    </row>
    <row r="90" ht="30" customHeight="1">
      <c r="A90" s="13">
        <f>IF(B90="","",81)</f>
        <v/>
      </c>
      <c r="B90" s="4" t="n"/>
      <c r="C90" s="16" t="n"/>
      <c r="D90" s="16" t="n"/>
      <c r="E90" s="16" t="n"/>
      <c r="F90" s="7" t="n"/>
      <c r="G90" s="4" t="n"/>
      <c r="H90" s="7" t="n"/>
      <c r="I90" s="17">
        <f>IF(B90="","",IF(G90="Sim",IF(H90="","",H90),F90))</f>
        <v/>
      </c>
      <c r="J90" s="4" t="n"/>
      <c r="K90" s="7" t="n"/>
      <c r="L90" s="16" t="n"/>
      <c r="M90" s="16" t="n"/>
      <c r="N90" s="13">
        <f>IF(B90="","",IF(OR(I90="",'Painel'!$B$5=""),"",IFERROR(I90-'Painel'!$B$5,"")))</f>
        <v/>
      </c>
      <c r="O90" s="13">
        <f>IF(B90="","",IF(J90="","Sem estado",IF(J90="Cumprido","Concluído",IF(J90="Não aplicável","Não aplicável",IF(I90="","Sem data-limite",IF('Painel'!$B$5="","Sem estado",IF(N90&lt;0,"Em atraso",IF(N90&lt;='Painel'!$B$6,"A vencer","Planeado"))))))))</f>
        <v/>
      </c>
      <c r="P90" s="4" t="n"/>
      <c r="Q90" s="7" t="n"/>
      <c r="R90" s="16" t="n"/>
      <c r="S90" s="10">
        <f>IF(B90="","",IF(OR(C90="",D90="",E90="",G90="",J90="",Q90=""),"Completar campos obrigatórios",IF(AND(G90="Sim",H90=""),"Indicar nova data",IF(AND(J90&lt;&gt;"Não aplicável",I90=""),"Indicar data-limite",IF(AND(J90="Cumprido",K90=""),"Indicar data de cumprimento",IF(OR(P90="",P90="Não",AND(J90&lt;&gt;"Não aplicável",P90="Não aplicável")),"Confirmar fonte oficial","OK"))))))</f>
        <v/>
      </c>
    </row>
    <row r="91" ht="30" customHeight="1">
      <c r="A91" s="13">
        <f>IF(B91="","",82)</f>
        <v/>
      </c>
      <c r="B91" s="4" t="n"/>
      <c r="C91" s="16" t="n"/>
      <c r="D91" s="16" t="n"/>
      <c r="E91" s="16" t="n"/>
      <c r="F91" s="7" t="n"/>
      <c r="G91" s="4" t="n"/>
      <c r="H91" s="7" t="n"/>
      <c r="I91" s="17">
        <f>IF(B91="","",IF(G91="Sim",IF(H91="","",H91),F91))</f>
        <v/>
      </c>
      <c r="J91" s="4" t="n"/>
      <c r="K91" s="7" t="n"/>
      <c r="L91" s="16" t="n"/>
      <c r="M91" s="16" t="n"/>
      <c r="N91" s="13">
        <f>IF(B91="","",IF(OR(I91="",'Painel'!$B$5=""),"",IFERROR(I91-'Painel'!$B$5,"")))</f>
        <v/>
      </c>
      <c r="O91" s="13">
        <f>IF(B91="","",IF(J91="","Sem estado",IF(J91="Cumprido","Concluído",IF(J91="Não aplicável","Não aplicável",IF(I91="","Sem data-limite",IF('Painel'!$B$5="","Sem estado",IF(N91&lt;0,"Em atraso",IF(N91&lt;='Painel'!$B$6,"A vencer","Planeado"))))))))</f>
        <v/>
      </c>
      <c r="P91" s="4" t="n"/>
      <c r="Q91" s="7" t="n"/>
      <c r="R91" s="16" t="n"/>
      <c r="S91" s="10">
        <f>IF(B91="","",IF(OR(C91="",D91="",E91="",G91="",J91="",Q91=""),"Completar campos obrigatórios",IF(AND(G91="Sim",H91=""),"Indicar nova data",IF(AND(J91&lt;&gt;"Não aplicável",I91=""),"Indicar data-limite",IF(AND(J91="Cumprido",K91=""),"Indicar data de cumprimento",IF(OR(P91="",P91="Não",AND(J91&lt;&gt;"Não aplicável",P91="Não aplicável")),"Confirmar fonte oficial","OK"))))))</f>
        <v/>
      </c>
    </row>
    <row r="92" ht="30" customHeight="1">
      <c r="A92" s="13">
        <f>IF(B92="","",83)</f>
        <v/>
      </c>
      <c r="B92" s="4" t="n"/>
      <c r="C92" s="16" t="n"/>
      <c r="D92" s="16" t="n"/>
      <c r="E92" s="16" t="n"/>
      <c r="F92" s="7" t="n"/>
      <c r="G92" s="4" t="n"/>
      <c r="H92" s="7" t="n"/>
      <c r="I92" s="17">
        <f>IF(B92="","",IF(G92="Sim",IF(H92="","",H92),F92))</f>
        <v/>
      </c>
      <c r="J92" s="4" t="n"/>
      <c r="K92" s="7" t="n"/>
      <c r="L92" s="16" t="n"/>
      <c r="M92" s="16" t="n"/>
      <c r="N92" s="13">
        <f>IF(B92="","",IF(OR(I92="",'Painel'!$B$5=""),"",IFERROR(I92-'Painel'!$B$5,"")))</f>
        <v/>
      </c>
      <c r="O92" s="13">
        <f>IF(B92="","",IF(J92="","Sem estado",IF(J92="Cumprido","Concluído",IF(J92="Não aplicável","Não aplicável",IF(I92="","Sem data-limite",IF('Painel'!$B$5="","Sem estado",IF(N92&lt;0,"Em atraso",IF(N92&lt;='Painel'!$B$6,"A vencer","Planeado"))))))))</f>
        <v/>
      </c>
      <c r="P92" s="4" t="n"/>
      <c r="Q92" s="7" t="n"/>
      <c r="R92" s="16" t="n"/>
      <c r="S92" s="10">
        <f>IF(B92="","",IF(OR(C92="",D92="",E92="",G92="",J92="",Q92=""),"Completar campos obrigatórios",IF(AND(G92="Sim",H92=""),"Indicar nova data",IF(AND(J92&lt;&gt;"Não aplicável",I92=""),"Indicar data-limite",IF(AND(J92="Cumprido",K92=""),"Indicar data de cumprimento",IF(OR(P92="",P92="Não",AND(J92&lt;&gt;"Não aplicável",P92="Não aplicável")),"Confirmar fonte oficial","OK"))))))</f>
        <v/>
      </c>
    </row>
    <row r="93" ht="30" customHeight="1">
      <c r="A93" s="13">
        <f>IF(B93="","",84)</f>
        <v/>
      </c>
      <c r="B93" s="4" t="n"/>
      <c r="C93" s="16" t="n"/>
      <c r="D93" s="16" t="n"/>
      <c r="E93" s="16" t="n"/>
      <c r="F93" s="7" t="n"/>
      <c r="G93" s="4" t="n"/>
      <c r="H93" s="7" t="n"/>
      <c r="I93" s="17">
        <f>IF(B93="","",IF(G93="Sim",IF(H93="","",H93),F93))</f>
        <v/>
      </c>
      <c r="J93" s="4" t="n"/>
      <c r="K93" s="7" t="n"/>
      <c r="L93" s="16" t="n"/>
      <c r="M93" s="16" t="n"/>
      <c r="N93" s="13">
        <f>IF(B93="","",IF(OR(I93="",'Painel'!$B$5=""),"",IFERROR(I93-'Painel'!$B$5,"")))</f>
        <v/>
      </c>
      <c r="O93" s="13">
        <f>IF(B93="","",IF(J93="","Sem estado",IF(J93="Cumprido","Concluído",IF(J93="Não aplicável","Não aplicável",IF(I93="","Sem data-limite",IF('Painel'!$B$5="","Sem estado",IF(N93&lt;0,"Em atraso",IF(N93&lt;='Painel'!$B$6,"A vencer","Planeado"))))))))</f>
        <v/>
      </c>
      <c r="P93" s="4" t="n"/>
      <c r="Q93" s="7" t="n"/>
      <c r="R93" s="16" t="n"/>
      <c r="S93" s="10">
        <f>IF(B93="","",IF(OR(C93="",D93="",E93="",G93="",J93="",Q93=""),"Completar campos obrigatórios",IF(AND(G93="Sim",H93=""),"Indicar nova data",IF(AND(J93&lt;&gt;"Não aplicável",I93=""),"Indicar data-limite",IF(AND(J93="Cumprido",K93=""),"Indicar data de cumprimento",IF(OR(P93="",P93="Não",AND(J93&lt;&gt;"Não aplicável",P93="Não aplicável")),"Confirmar fonte oficial","OK"))))))</f>
        <v/>
      </c>
    </row>
    <row r="94" ht="30" customHeight="1">
      <c r="A94" s="13">
        <f>IF(B94="","",85)</f>
        <v/>
      </c>
      <c r="B94" s="4" t="n"/>
      <c r="C94" s="16" t="n"/>
      <c r="D94" s="16" t="n"/>
      <c r="E94" s="16" t="n"/>
      <c r="F94" s="7" t="n"/>
      <c r="G94" s="4" t="n"/>
      <c r="H94" s="7" t="n"/>
      <c r="I94" s="17">
        <f>IF(B94="","",IF(G94="Sim",IF(H94="","",H94),F94))</f>
        <v/>
      </c>
      <c r="J94" s="4" t="n"/>
      <c r="K94" s="7" t="n"/>
      <c r="L94" s="16" t="n"/>
      <c r="M94" s="16" t="n"/>
      <c r="N94" s="13">
        <f>IF(B94="","",IF(OR(I94="",'Painel'!$B$5=""),"",IFERROR(I94-'Painel'!$B$5,"")))</f>
        <v/>
      </c>
      <c r="O94" s="13">
        <f>IF(B94="","",IF(J94="","Sem estado",IF(J94="Cumprido","Concluído",IF(J94="Não aplicável","Não aplicável",IF(I94="","Sem data-limite",IF('Painel'!$B$5="","Sem estado",IF(N94&lt;0,"Em atraso",IF(N94&lt;='Painel'!$B$6,"A vencer","Planeado"))))))))</f>
        <v/>
      </c>
      <c r="P94" s="4" t="n"/>
      <c r="Q94" s="7" t="n"/>
      <c r="R94" s="16" t="n"/>
      <c r="S94" s="10">
        <f>IF(B94="","",IF(OR(C94="",D94="",E94="",G94="",J94="",Q94=""),"Completar campos obrigatórios",IF(AND(G94="Sim",H94=""),"Indicar nova data",IF(AND(J94&lt;&gt;"Não aplicável",I94=""),"Indicar data-limite",IF(AND(J94="Cumprido",K94=""),"Indicar data de cumprimento",IF(OR(P94="",P94="Não",AND(J94&lt;&gt;"Não aplicável",P94="Não aplicável")),"Confirmar fonte oficial","OK"))))))</f>
        <v/>
      </c>
    </row>
    <row r="95" ht="30" customHeight="1">
      <c r="A95" s="13">
        <f>IF(B95="","",86)</f>
        <v/>
      </c>
      <c r="B95" s="4" t="n"/>
      <c r="C95" s="16" t="n"/>
      <c r="D95" s="16" t="n"/>
      <c r="E95" s="16" t="n"/>
      <c r="F95" s="7" t="n"/>
      <c r="G95" s="4" t="n"/>
      <c r="H95" s="7" t="n"/>
      <c r="I95" s="17">
        <f>IF(B95="","",IF(G95="Sim",IF(H95="","",H95),F95))</f>
        <v/>
      </c>
      <c r="J95" s="4" t="n"/>
      <c r="K95" s="7" t="n"/>
      <c r="L95" s="16" t="n"/>
      <c r="M95" s="16" t="n"/>
      <c r="N95" s="13">
        <f>IF(B95="","",IF(OR(I95="",'Painel'!$B$5=""),"",IFERROR(I95-'Painel'!$B$5,"")))</f>
        <v/>
      </c>
      <c r="O95" s="13">
        <f>IF(B95="","",IF(J95="","Sem estado",IF(J95="Cumprido","Concluído",IF(J95="Não aplicável","Não aplicável",IF(I95="","Sem data-limite",IF('Painel'!$B$5="","Sem estado",IF(N95&lt;0,"Em atraso",IF(N95&lt;='Painel'!$B$6,"A vencer","Planeado"))))))))</f>
        <v/>
      </c>
      <c r="P95" s="4" t="n"/>
      <c r="Q95" s="7" t="n"/>
      <c r="R95" s="16" t="n"/>
      <c r="S95" s="10">
        <f>IF(B95="","",IF(OR(C95="",D95="",E95="",G95="",J95="",Q95=""),"Completar campos obrigatórios",IF(AND(G95="Sim",H95=""),"Indicar nova data",IF(AND(J95&lt;&gt;"Não aplicável",I95=""),"Indicar data-limite",IF(AND(J95="Cumprido",K95=""),"Indicar data de cumprimento",IF(OR(P95="",P95="Não",AND(J95&lt;&gt;"Não aplicável",P95="Não aplicável")),"Confirmar fonte oficial","OK"))))))</f>
        <v/>
      </c>
    </row>
    <row r="96" ht="30" customHeight="1">
      <c r="A96" s="13">
        <f>IF(B96="","",87)</f>
        <v/>
      </c>
      <c r="B96" s="4" t="n"/>
      <c r="C96" s="16" t="n"/>
      <c r="D96" s="16" t="n"/>
      <c r="E96" s="16" t="n"/>
      <c r="F96" s="7" t="n"/>
      <c r="G96" s="4" t="n"/>
      <c r="H96" s="7" t="n"/>
      <c r="I96" s="17">
        <f>IF(B96="","",IF(G96="Sim",IF(H96="","",H96),F96))</f>
        <v/>
      </c>
      <c r="J96" s="4" t="n"/>
      <c r="K96" s="7" t="n"/>
      <c r="L96" s="16" t="n"/>
      <c r="M96" s="16" t="n"/>
      <c r="N96" s="13">
        <f>IF(B96="","",IF(OR(I96="",'Painel'!$B$5=""),"",IFERROR(I96-'Painel'!$B$5,"")))</f>
        <v/>
      </c>
      <c r="O96" s="13">
        <f>IF(B96="","",IF(J96="","Sem estado",IF(J96="Cumprido","Concluído",IF(J96="Não aplicável","Não aplicável",IF(I96="","Sem data-limite",IF('Painel'!$B$5="","Sem estado",IF(N96&lt;0,"Em atraso",IF(N96&lt;='Painel'!$B$6,"A vencer","Planeado"))))))))</f>
        <v/>
      </c>
      <c r="P96" s="4" t="n"/>
      <c r="Q96" s="7" t="n"/>
      <c r="R96" s="16" t="n"/>
      <c r="S96" s="10">
        <f>IF(B96="","",IF(OR(C96="",D96="",E96="",G96="",J96="",Q96=""),"Completar campos obrigatórios",IF(AND(G96="Sim",H96=""),"Indicar nova data",IF(AND(J96&lt;&gt;"Não aplicável",I96=""),"Indicar data-limite",IF(AND(J96="Cumprido",K96=""),"Indicar data de cumprimento",IF(OR(P96="",P96="Não",AND(J96&lt;&gt;"Não aplicável",P96="Não aplicável")),"Confirmar fonte oficial","OK"))))))</f>
        <v/>
      </c>
    </row>
    <row r="97" ht="30" customHeight="1">
      <c r="A97" s="13">
        <f>IF(B97="","",88)</f>
        <v/>
      </c>
      <c r="B97" s="4" t="n"/>
      <c r="C97" s="16" t="n"/>
      <c r="D97" s="16" t="n"/>
      <c r="E97" s="16" t="n"/>
      <c r="F97" s="7" t="n"/>
      <c r="G97" s="4" t="n"/>
      <c r="H97" s="7" t="n"/>
      <c r="I97" s="17">
        <f>IF(B97="","",IF(G97="Sim",IF(H97="","",H97),F97))</f>
        <v/>
      </c>
      <c r="J97" s="4" t="n"/>
      <c r="K97" s="7" t="n"/>
      <c r="L97" s="16" t="n"/>
      <c r="M97" s="16" t="n"/>
      <c r="N97" s="13">
        <f>IF(B97="","",IF(OR(I97="",'Painel'!$B$5=""),"",IFERROR(I97-'Painel'!$B$5,"")))</f>
        <v/>
      </c>
      <c r="O97" s="13">
        <f>IF(B97="","",IF(J97="","Sem estado",IF(J97="Cumprido","Concluído",IF(J97="Não aplicável","Não aplicável",IF(I97="","Sem data-limite",IF('Painel'!$B$5="","Sem estado",IF(N97&lt;0,"Em atraso",IF(N97&lt;='Painel'!$B$6,"A vencer","Planeado"))))))))</f>
        <v/>
      </c>
      <c r="P97" s="4" t="n"/>
      <c r="Q97" s="7" t="n"/>
      <c r="R97" s="16" t="n"/>
      <c r="S97" s="10">
        <f>IF(B97="","",IF(OR(C97="",D97="",E97="",G97="",J97="",Q97=""),"Completar campos obrigatórios",IF(AND(G97="Sim",H97=""),"Indicar nova data",IF(AND(J97&lt;&gt;"Não aplicável",I97=""),"Indicar data-limite",IF(AND(J97="Cumprido",K97=""),"Indicar data de cumprimento",IF(OR(P97="",P97="Não",AND(J97&lt;&gt;"Não aplicável",P97="Não aplicável")),"Confirmar fonte oficial","OK"))))))</f>
        <v/>
      </c>
    </row>
    <row r="98" ht="30" customHeight="1">
      <c r="A98" s="13">
        <f>IF(B98="","",89)</f>
        <v/>
      </c>
      <c r="B98" s="4" t="n"/>
      <c r="C98" s="16" t="n"/>
      <c r="D98" s="16" t="n"/>
      <c r="E98" s="16" t="n"/>
      <c r="F98" s="7" t="n"/>
      <c r="G98" s="4" t="n"/>
      <c r="H98" s="7" t="n"/>
      <c r="I98" s="17">
        <f>IF(B98="","",IF(G98="Sim",IF(H98="","",H98),F98))</f>
        <v/>
      </c>
      <c r="J98" s="4" t="n"/>
      <c r="K98" s="7" t="n"/>
      <c r="L98" s="16" t="n"/>
      <c r="M98" s="16" t="n"/>
      <c r="N98" s="13">
        <f>IF(B98="","",IF(OR(I98="",'Painel'!$B$5=""),"",IFERROR(I98-'Painel'!$B$5,"")))</f>
        <v/>
      </c>
      <c r="O98" s="13">
        <f>IF(B98="","",IF(J98="","Sem estado",IF(J98="Cumprido","Concluído",IF(J98="Não aplicável","Não aplicável",IF(I98="","Sem data-limite",IF('Painel'!$B$5="","Sem estado",IF(N98&lt;0,"Em atraso",IF(N98&lt;='Painel'!$B$6,"A vencer","Planeado"))))))))</f>
        <v/>
      </c>
      <c r="P98" s="4" t="n"/>
      <c r="Q98" s="7" t="n"/>
      <c r="R98" s="16" t="n"/>
      <c r="S98" s="10">
        <f>IF(B98="","",IF(OR(C98="",D98="",E98="",G98="",J98="",Q98=""),"Completar campos obrigatórios",IF(AND(G98="Sim",H98=""),"Indicar nova data",IF(AND(J98&lt;&gt;"Não aplicável",I98=""),"Indicar data-limite",IF(AND(J98="Cumprido",K98=""),"Indicar data de cumprimento",IF(OR(P98="",P98="Não",AND(J98&lt;&gt;"Não aplicável",P98="Não aplicável")),"Confirmar fonte oficial","OK"))))))</f>
        <v/>
      </c>
    </row>
    <row r="99" ht="30" customHeight="1">
      <c r="A99" s="13">
        <f>IF(B99="","",90)</f>
        <v/>
      </c>
      <c r="B99" s="4" t="n"/>
      <c r="C99" s="16" t="n"/>
      <c r="D99" s="16" t="n"/>
      <c r="E99" s="16" t="n"/>
      <c r="F99" s="7" t="n"/>
      <c r="G99" s="4" t="n"/>
      <c r="H99" s="7" t="n"/>
      <c r="I99" s="17">
        <f>IF(B99="","",IF(G99="Sim",IF(H99="","",H99),F99))</f>
        <v/>
      </c>
      <c r="J99" s="4" t="n"/>
      <c r="K99" s="7" t="n"/>
      <c r="L99" s="16" t="n"/>
      <c r="M99" s="16" t="n"/>
      <c r="N99" s="13">
        <f>IF(B99="","",IF(OR(I99="",'Painel'!$B$5=""),"",IFERROR(I99-'Painel'!$B$5,"")))</f>
        <v/>
      </c>
      <c r="O99" s="13">
        <f>IF(B99="","",IF(J99="","Sem estado",IF(J99="Cumprido","Concluído",IF(J99="Não aplicável","Não aplicável",IF(I99="","Sem data-limite",IF('Painel'!$B$5="","Sem estado",IF(N99&lt;0,"Em atraso",IF(N99&lt;='Painel'!$B$6,"A vencer","Planeado"))))))))</f>
        <v/>
      </c>
      <c r="P99" s="4" t="n"/>
      <c r="Q99" s="7" t="n"/>
      <c r="R99" s="16" t="n"/>
      <c r="S99" s="10">
        <f>IF(B99="","",IF(OR(C99="",D99="",E99="",G99="",J99="",Q99=""),"Completar campos obrigatórios",IF(AND(G99="Sim",H99=""),"Indicar nova data",IF(AND(J99&lt;&gt;"Não aplicável",I99=""),"Indicar data-limite",IF(AND(J99="Cumprido",K99=""),"Indicar data de cumprimento",IF(OR(P99="",P99="Não",AND(J99&lt;&gt;"Não aplicável",P99="Não aplicável")),"Confirmar fonte oficial","OK"))))))</f>
        <v/>
      </c>
    </row>
    <row r="100" ht="30" customHeight="1">
      <c r="A100" s="13">
        <f>IF(B100="","",91)</f>
        <v/>
      </c>
      <c r="B100" s="4" t="n"/>
      <c r="C100" s="16" t="n"/>
      <c r="D100" s="16" t="n"/>
      <c r="E100" s="16" t="n"/>
      <c r="F100" s="7" t="n"/>
      <c r="G100" s="4" t="n"/>
      <c r="H100" s="7" t="n"/>
      <c r="I100" s="17">
        <f>IF(B100="","",IF(G100="Sim",IF(H100="","",H100),F100))</f>
        <v/>
      </c>
      <c r="J100" s="4" t="n"/>
      <c r="K100" s="7" t="n"/>
      <c r="L100" s="16" t="n"/>
      <c r="M100" s="16" t="n"/>
      <c r="N100" s="13">
        <f>IF(B100="","",IF(OR(I100="",'Painel'!$B$5=""),"",IFERROR(I100-'Painel'!$B$5,"")))</f>
        <v/>
      </c>
      <c r="O100" s="13">
        <f>IF(B100="","",IF(J100="","Sem estado",IF(J100="Cumprido","Concluído",IF(J100="Não aplicável","Não aplicável",IF(I100="","Sem data-limite",IF('Painel'!$B$5="","Sem estado",IF(N100&lt;0,"Em atraso",IF(N100&lt;='Painel'!$B$6,"A vencer","Planeado"))))))))</f>
        <v/>
      </c>
      <c r="P100" s="4" t="n"/>
      <c r="Q100" s="7" t="n"/>
      <c r="R100" s="16" t="n"/>
      <c r="S100" s="10">
        <f>IF(B100="","",IF(OR(C100="",D100="",E100="",G100="",J100="",Q100=""),"Completar campos obrigatórios",IF(AND(G100="Sim",H100=""),"Indicar nova data",IF(AND(J100&lt;&gt;"Não aplicável",I100=""),"Indicar data-limite",IF(AND(J100="Cumprido",K100=""),"Indicar data de cumprimento",IF(OR(P100="",P100="Não",AND(J100&lt;&gt;"Não aplicável",P100="Não aplicável")),"Confirmar fonte oficial","OK"))))))</f>
        <v/>
      </c>
    </row>
    <row r="101" ht="30" customHeight="1">
      <c r="A101" s="13">
        <f>IF(B101="","",92)</f>
        <v/>
      </c>
      <c r="B101" s="4" t="n"/>
      <c r="C101" s="16" t="n"/>
      <c r="D101" s="16" t="n"/>
      <c r="E101" s="16" t="n"/>
      <c r="F101" s="7" t="n"/>
      <c r="G101" s="4" t="n"/>
      <c r="H101" s="7" t="n"/>
      <c r="I101" s="17">
        <f>IF(B101="","",IF(G101="Sim",IF(H101="","",H101),F101))</f>
        <v/>
      </c>
      <c r="J101" s="4" t="n"/>
      <c r="K101" s="7" t="n"/>
      <c r="L101" s="16" t="n"/>
      <c r="M101" s="16" t="n"/>
      <c r="N101" s="13">
        <f>IF(B101="","",IF(OR(I101="",'Painel'!$B$5=""),"",IFERROR(I101-'Painel'!$B$5,"")))</f>
        <v/>
      </c>
      <c r="O101" s="13">
        <f>IF(B101="","",IF(J101="","Sem estado",IF(J101="Cumprido","Concluído",IF(J101="Não aplicável","Não aplicável",IF(I101="","Sem data-limite",IF('Painel'!$B$5="","Sem estado",IF(N101&lt;0,"Em atraso",IF(N101&lt;='Painel'!$B$6,"A vencer","Planeado"))))))))</f>
        <v/>
      </c>
      <c r="P101" s="4" t="n"/>
      <c r="Q101" s="7" t="n"/>
      <c r="R101" s="16" t="n"/>
      <c r="S101" s="10">
        <f>IF(B101="","",IF(OR(C101="",D101="",E101="",G101="",J101="",Q101=""),"Completar campos obrigatórios",IF(AND(G101="Sim",H101=""),"Indicar nova data",IF(AND(J101&lt;&gt;"Não aplicável",I101=""),"Indicar data-limite",IF(AND(J101="Cumprido",K101=""),"Indicar data de cumprimento",IF(OR(P101="",P101="Não",AND(J101&lt;&gt;"Não aplicável",P101="Não aplicável")),"Confirmar fonte oficial","OK"))))))</f>
        <v/>
      </c>
    </row>
    <row r="102" ht="30" customHeight="1">
      <c r="A102" s="13">
        <f>IF(B102="","",93)</f>
        <v/>
      </c>
      <c r="B102" s="4" t="n"/>
      <c r="C102" s="16" t="n"/>
      <c r="D102" s="16" t="n"/>
      <c r="E102" s="16" t="n"/>
      <c r="F102" s="7" t="n"/>
      <c r="G102" s="4" t="n"/>
      <c r="H102" s="7" t="n"/>
      <c r="I102" s="17">
        <f>IF(B102="","",IF(G102="Sim",IF(H102="","",H102),F102))</f>
        <v/>
      </c>
      <c r="J102" s="4" t="n"/>
      <c r="K102" s="7" t="n"/>
      <c r="L102" s="16" t="n"/>
      <c r="M102" s="16" t="n"/>
      <c r="N102" s="13">
        <f>IF(B102="","",IF(OR(I102="",'Painel'!$B$5=""),"",IFERROR(I102-'Painel'!$B$5,"")))</f>
        <v/>
      </c>
      <c r="O102" s="13">
        <f>IF(B102="","",IF(J102="","Sem estado",IF(J102="Cumprido","Concluído",IF(J102="Não aplicável","Não aplicável",IF(I102="","Sem data-limite",IF('Painel'!$B$5="","Sem estado",IF(N102&lt;0,"Em atraso",IF(N102&lt;='Painel'!$B$6,"A vencer","Planeado"))))))))</f>
        <v/>
      </c>
      <c r="P102" s="4" t="n"/>
      <c r="Q102" s="7" t="n"/>
      <c r="R102" s="16" t="n"/>
      <c r="S102" s="10">
        <f>IF(B102="","",IF(OR(C102="",D102="",E102="",G102="",J102="",Q102=""),"Completar campos obrigatórios",IF(AND(G102="Sim",H102=""),"Indicar nova data",IF(AND(J102&lt;&gt;"Não aplicável",I102=""),"Indicar data-limite",IF(AND(J102="Cumprido",K102=""),"Indicar data de cumprimento",IF(OR(P102="",P102="Não",AND(J102&lt;&gt;"Não aplicável",P102="Não aplicável")),"Confirmar fonte oficial","OK"))))))</f>
        <v/>
      </c>
    </row>
    <row r="103" ht="30" customHeight="1">
      <c r="A103" s="13">
        <f>IF(B103="","",94)</f>
        <v/>
      </c>
      <c r="B103" s="4" t="n"/>
      <c r="C103" s="16" t="n"/>
      <c r="D103" s="16" t="n"/>
      <c r="E103" s="16" t="n"/>
      <c r="F103" s="7" t="n"/>
      <c r="G103" s="4" t="n"/>
      <c r="H103" s="7" t="n"/>
      <c r="I103" s="17">
        <f>IF(B103="","",IF(G103="Sim",IF(H103="","",H103),F103))</f>
        <v/>
      </c>
      <c r="J103" s="4" t="n"/>
      <c r="K103" s="7" t="n"/>
      <c r="L103" s="16" t="n"/>
      <c r="M103" s="16" t="n"/>
      <c r="N103" s="13">
        <f>IF(B103="","",IF(OR(I103="",'Painel'!$B$5=""),"",IFERROR(I103-'Painel'!$B$5,"")))</f>
        <v/>
      </c>
      <c r="O103" s="13">
        <f>IF(B103="","",IF(J103="","Sem estado",IF(J103="Cumprido","Concluído",IF(J103="Não aplicável","Não aplicável",IF(I103="","Sem data-limite",IF('Painel'!$B$5="","Sem estado",IF(N103&lt;0,"Em atraso",IF(N103&lt;='Painel'!$B$6,"A vencer","Planeado"))))))))</f>
        <v/>
      </c>
      <c r="P103" s="4" t="n"/>
      <c r="Q103" s="7" t="n"/>
      <c r="R103" s="16" t="n"/>
      <c r="S103" s="10">
        <f>IF(B103="","",IF(OR(C103="",D103="",E103="",G103="",J103="",Q103=""),"Completar campos obrigatórios",IF(AND(G103="Sim",H103=""),"Indicar nova data",IF(AND(J103&lt;&gt;"Não aplicável",I103=""),"Indicar data-limite",IF(AND(J103="Cumprido",K103=""),"Indicar data de cumprimento",IF(OR(P103="",P103="Não",AND(J103&lt;&gt;"Não aplicável",P103="Não aplicável")),"Confirmar fonte oficial","OK"))))))</f>
        <v/>
      </c>
    </row>
    <row r="104" ht="30" customHeight="1">
      <c r="A104" s="13">
        <f>IF(B104="","",95)</f>
        <v/>
      </c>
      <c r="B104" s="4" t="n"/>
      <c r="C104" s="16" t="n"/>
      <c r="D104" s="16" t="n"/>
      <c r="E104" s="16" t="n"/>
      <c r="F104" s="7" t="n"/>
      <c r="G104" s="4" t="n"/>
      <c r="H104" s="7" t="n"/>
      <c r="I104" s="17">
        <f>IF(B104="","",IF(G104="Sim",IF(H104="","",H104),F104))</f>
        <v/>
      </c>
      <c r="J104" s="4" t="n"/>
      <c r="K104" s="7" t="n"/>
      <c r="L104" s="16" t="n"/>
      <c r="M104" s="16" t="n"/>
      <c r="N104" s="13">
        <f>IF(B104="","",IF(OR(I104="",'Painel'!$B$5=""),"",IFERROR(I104-'Painel'!$B$5,"")))</f>
        <v/>
      </c>
      <c r="O104" s="13">
        <f>IF(B104="","",IF(J104="","Sem estado",IF(J104="Cumprido","Concluído",IF(J104="Não aplicável","Não aplicável",IF(I104="","Sem data-limite",IF('Painel'!$B$5="","Sem estado",IF(N104&lt;0,"Em atraso",IF(N104&lt;='Painel'!$B$6,"A vencer","Planeado"))))))))</f>
        <v/>
      </c>
      <c r="P104" s="4" t="n"/>
      <c r="Q104" s="7" t="n"/>
      <c r="R104" s="16" t="n"/>
      <c r="S104" s="10">
        <f>IF(B104="","",IF(OR(C104="",D104="",E104="",G104="",J104="",Q104=""),"Completar campos obrigatórios",IF(AND(G104="Sim",H104=""),"Indicar nova data",IF(AND(J104&lt;&gt;"Não aplicável",I104=""),"Indicar data-limite",IF(AND(J104="Cumprido",K104=""),"Indicar data de cumprimento",IF(OR(P104="",P104="Não",AND(J104&lt;&gt;"Não aplicável",P104="Não aplicável")),"Confirmar fonte oficial","OK"))))))</f>
        <v/>
      </c>
    </row>
    <row r="105" ht="30" customHeight="1">
      <c r="A105" s="13">
        <f>IF(B105="","",96)</f>
        <v/>
      </c>
      <c r="B105" s="4" t="n"/>
      <c r="C105" s="16" t="n"/>
      <c r="D105" s="16" t="n"/>
      <c r="E105" s="16" t="n"/>
      <c r="F105" s="7" t="n"/>
      <c r="G105" s="4" t="n"/>
      <c r="H105" s="7" t="n"/>
      <c r="I105" s="17">
        <f>IF(B105="","",IF(G105="Sim",IF(H105="","",H105),F105))</f>
        <v/>
      </c>
      <c r="J105" s="4" t="n"/>
      <c r="K105" s="7" t="n"/>
      <c r="L105" s="16" t="n"/>
      <c r="M105" s="16" t="n"/>
      <c r="N105" s="13">
        <f>IF(B105="","",IF(OR(I105="",'Painel'!$B$5=""),"",IFERROR(I105-'Painel'!$B$5,"")))</f>
        <v/>
      </c>
      <c r="O105" s="13">
        <f>IF(B105="","",IF(J105="","Sem estado",IF(J105="Cumprido","Concluído",IF(J105="Não aplicável","Não aplicável",IF(I105="","Sem data-limite",IF('Painel'!$B$5="","Sem estado",IF(N105&lt;0,"Em atraso",IF(N105&lt;='Painel'!$B$6,"A vencer","Planeado"))))))))</f>
        <v/>
      </c>
      <c r="P105" s="4" t="n"/>
      <c r="Q105" s="7" t="n"/>
      <c r="R105" s="16" t="n"/>
      <c r="S105" s="10">
        <f>IF(B105="","",IF(OR(C105="",D105="",E105="",G105="",J105="",Q105=""),"Completar campos obrigatórios",IF(AND(G105="Sim",H105=""),"Indicar nova data",IF(AND(J105&lt;&gt;"Não aplicável",I105=""),"Indicar data-limite",IF(AND(J105="Cumprido",K105=""),"Indicar data de cumprimento",IF(OR(P105="",P105="Não",AND(J105&lt;&gt;"Não aplicável",P105="Não aplicável")),"Confirmar fonte oficial","OK"))))))</f>
        <v/>
      </c>
    </row>
    <row r="106" ht="30" customHeight="1">
      <c r="A106" s="13">
        <f>IF(B106="","",97)</f>
        <v/>
      </c>
      <c r="B106" s="4" t="n"/>
      <c r="C106" s="16" t="n"/>
      <c r="D106" s="16" t="n"/>
      <c r="E106" s="16" t="n"/>
      <c r="F106" s="7" t="n"/>
      <c r="G106" s="4" t="n"/>
      <c r="H106" s="7" t="n"/>
      <c r="I106" s="17">
        <f>IF(B106="","",IF(G106="Sim",IF(H106="","",H106),F106))</f>
        <v/>
      </c>
      <c r="J106" s="4" t="n"/>
      <c r="K106" s="7" t="n"/>
      <c r="L106" s="16" t="n"/>
      <c r="M106" s="16" t="n"/>
      <c r="N106" s="13">
        <f>IF(B106="","",IF(OR(I106="",'Painel'!$B$5=""),"",IFERROR(I106-'Painel'!$B$5,"")))</f>
        <v/>
      </c>
      <c r="O106" s="13">
        <f>IF(B106="","",IF(J106="","Sem estado",IF(J106="Cumprido","Concluído",IF(J106="Não aplicável","Não aplicável",IF(I106="","Sem data-limite",IF('Painel'!$B$5="","Sem estado",IF(N106&lt;0,"Em atraso",IF(N106&lt;='Painel'!$B$6,"A vencer","Planeado"))))))))</f>
        <v/>
      </c>
      <c r="P106" s="4" t="n"/>
      <c r="Q106" s="7" t="n"/>
      <c r="R106" s="16" t="n"/>
      <c r="S106" s="10">
        <f>IF(B106="","",IF(OR(C106="",D106="",E106="",G106="",J106="",Q106=""),"Completar campos obrigatórios",IF(AND(G106="Sim",H106=""),"Indicar nova data",IF(AND(J106&lt;&gt;"Não aplicável",I106=""),"Indicar data-limite",IF(AND(J106="Cumprido",K106=""),"Indicar data de cumprimento",IF(OR(P106="",P106="Não",AND(J106&lt;&gt;"Não aplicável",P106="Não aplicável")),"Confirmar fonte oficial","OK"))))))</f>
        <v/>
      </c>
    </row>
    <row r="107" ht="30" customHeight="1">
      <c r="A107" s="13">
        <f>IF(B107="","",98)</f>
        <v/>
      </c>
      <c r="B107" s="4" t="n"/>
      <c r="C107" s="16" t="n"/>
      <c r="D107" s="16" t="n"/>
      <c r="E107" s="16" t="n"/>
      <c r="F107" s="7" t="n"/>
      <c r="G107" s="4" t="n"/>
      <c r="H107" s="7" t="n"/>
      <c r="I107" s="17">
        <f>IF(B107="","",IF(G107="Sim",IF(H107="","",H107),F107))</f>
        <v/>
      </c>
      <c r="J107" s="4" t="n"/>
      <c r="K107" s="7" t="n"/>
      <c r="L107" s="16" t="n"/>
      <c r="M107" s="16" t="n"/>
      <c r="N107" s="13">
        <f>IF(B107="","",IF(OR(I107="",'Painel'!$B$5=""),"",IFERROR(I107-'Painel'!$B$5,"")))</f>
        <v/>
      </c>
      <c r="O107" s="13">
        <f>IF(B107="","",IF(J107="","Sem estado",IF(J107="Cumprido","Concluído",IF(J107="Não aplicável","Não aplicável",IF(I107="","Sem data-limite",IF('Painel'!$B$5="","Sem estado",IF(N107&lt;0,"Em atraso",IF(N107&lt;='Painel'!$B$6,"A vencer","Planeado"))))))))</f>
        <v/>
      </c>
      <c r="P107" s="4" t="n"/>
      <c r="Q107" s="7" t="n"/>
      <c r="R107" s="16" t="n"/>
      <c r="S107" s="10">
        <f>IF(B107="","",IF(OR(C107="",D107="",E107="",G107="",J107="",Q107=""),"Completar campos obrigatórios",IF(AND(G107="Sim",H107=""),"Indicar nova data",IF(AND(J107&lt;&gt;"Não aplicável",I107=""),"Indicar data-limite",IF(AND(J107="Cumprido",K107=""),"Indicar data de cumprimento",IF(OR(P107="",P107="Não",AND(J107&lt;&gt;"Não aplicável",P107="Não aplicável")),"Confirmar fonte oficial","OK"))))))</f>
        <v/>
      </c>
    </row>
    <row r="108" ht="30" customHeight="1">
      <c r="A108" s="13">
        <f>IF(B108="","",99)</f>
        <v/>
      </c>
      <c r="B108" s="4" t="n"/>
      <c r="C108" s="16" t="n"/>
      <c r="D108" s="16" t="n"/>
      <c r="E108" s="16" t="n"/>
      <c r="F108" s="7" t="n"/>
      <c r="G108" s="4" t="n"/>
      <c r="H108" s="7" t="n"/>
      <c r="I108" s="17">
        <f>IF(B108="","",IF(G108="Sim",IF(H108="","",H108),F108))</f>
        <v/>
      </c>
      <c r="J108" s="4" t="n"/>
      <c r="K108" s="7" t="n"/>
      <c r="L108" s="16" t="n"/>
      <c r="M108" s="16" t="n"/>
      <c r="N108" s="13">
        <f>IF(B108="","",IF(OR(I108="",'Painel'!$B$5=""),"",IFERROR(I108-'Painel'!$B$5,"")))</f>
        <v/>
      </c>
      <c r="O108" s="13">
        <f>IF(B108="","",IF(J108="","Sem estado",IF(J108="Cumprido","Concluído",IF(J108="Não aplicável","Não aplicável",IF(I108="","Sem data-limite",IF('Painel'!$B$5="","Sem estado",IF(N108&lt;0,"Em atraso",IF(N108&lt;='Painel'!$B$6,"A vencer","Planeado"))))))))</f>
        <v/>
      </c>
      <c r="P108" s="4" t="n"/>
      <c r="Q108" s="7" t="n"/>
      <c r="R108" s="16" t="n"/>
      <c r="S108" s="10">
        <f>IF(B108="","",IF(OR(C108="",D108="",E108="",G108="",J108="",Q108=""),"Completar campos obrigatórios",IF(AND(G108="Sim",H108=""),"Indicar nova data",IF(AND(J108&lt;&gt;"Não aplicável",I108=""),"Indicar data-limite",IF(AND(J108="Cumprido",K108=""),"Indicar data de cumprimento",IF(OR(P108="",P108="Não",AND(J108&lt;&gt;"Não aplicável",P108="Não aplicável")),"Confirmar fonte oficial","OK"))))))</f>
        <v/>
      </c>
    </row>
    <row r="109" ht="30" customHeight="1">
      <c r="A109" s="13">
        <f>IF(B109="","",100)</f>
        <v/>
      </c>
      <c r="B109" s="4" t="n"/>
      <c r="C109" s="16" t="n"/>
      <c r="D109" s="16" t="n"/>
      <c r="E109" s="16" t="n"/>
      <c r="F109" s="7" t="n"/>
      <c r="G109" s="4" t="n"/>
      <c r="H109" s="7" t="n"/>
      <c r="I109" s="17">
        <f>IF(B109="","",IF(G109="Sim",IF(H109="","",H109),F109))</f>
        <v/>
      </c>
      <c r="J109" s="4" t="n"/>
      <c r="K109" s="7" t="n"/>
      <c r="L109" s="16" t="n"/>
      <c r="M109" s="16" t="n"/>
      <c r="N109" s="13">
        <f>IF(B109="","",IF(OR(I109="",'Painel'!$B$5=""),"",IFERROR(I109-'Painel'!$B$5,"")))</f>
        <v/>
      </c>
      <c r="O109" s="13">
        <f>IF(B109="","",IF(J109="","Sem estado",IF(J109="Cumprido","Concluído",IF(J109="Não aplicável","Não aplicável",IF(I109="","Sem data-limite",IF('Painel'!$B$5="","Sem estado",IF(N109&lt;0,"Em atraso",IF(N109&lt;='Painel'!$B$6,"A vencer","Planeado"))))))))</f>
        <v/>
      </c>
      <c r="P109" s="4" t="n"/>
      <c r="Q109" s="7" t="n"/>
      <c r="R109" s="16" t="n"/>
      <c r="S109" s="10">
        <f>IF(B109="","",IF(OR(C109="",D109="",E109="",G109="",J109="",Q109=""),"Completar campos obrigatórios",IF(AND(G109="Sim",H109=""),"Indicar nova data",IF(AND(J109&lt;&gt;"Não aplicável",I109=""),"Indicar data-limite",IF(AND(J109="Cumprido",K109=""),"Indicar data de cumprimento",IF(OR(P109="",P109="Não",AND(J109&lt;&gt;"Não aplicável",P109="Não aplicável")),"Confirmar fonte oficial","OK"))))))</f>
        <v/>
      </c>
    </row>
  </sheetData>
  <mergeCells count="1">
    <mergeCell ref="A1:S1"/>
  </mergeCells>
  <conditionalFormatting sqref="O10:O109">
    <cfRule type="cellIs" priority="1" operator="equal" dxfId="1">
      <formula>"Em atraso"</formula>
    </cfRule>
    <cfRule type="cellIs" priority="2" operator="equal" dxfId="2">
      <formula>"A vencer"</formula>
    </cfRule>
    <cfRule type="cellIs" priority="3" operator="equal" dxfId="3">
      <formula>"Planeado"</formula>
    </cfRule>
    <cfRule type="cellIs" priority="4" operator="equal" dxfId="0">
      <formula>"Concluído"</formula>
    </cfRule>
    <cfRule type="cellIs" priority="5" operator="equal" dxfId="4">
      <formula>"Sem data-limite"</formula>
    </cfRule>
    <cfRule type="cellIs" priority="6" operator="equal" dxfId="5">
      <formula>"Não aplicável"</formula>
    </cfRule>
    <cfRule type="cellIs" priority="7" operator="equal" dxfId="6">
      <formula>"Sem estado"</formula>
    </cfRule>
  </conditionalFormatting>
  <conditionalFormatting sqref="S10:S109">
    <cfRule type="cellIs" priority="8" operator="equal" dxfId="0">
      <formula>"OK"</formula>
    </cfRule>
    <cfRule type="expression" priority="9" dxfId="1">
      <formula>AND($S10&lt;&gt;"",$S10&lt;&gt;"OK")</formula>
    </cfRule>
  </conditionalFormatting>
  <conditionalFormatting sqref="P10:P109">
    <cfRule type="cellIs" priority="10" operator="equal" dxfId="7">
      <formula>"Não"</formula>
    </cfRule>
    <cfRule type="cellIs" priority="11" operator="equal" dxfId="0">
      <formula>"Sim"</formula>
    </cfRule>
    <cfRule type="cellIs" priority="12" operator="equal" dxfId="5">
      <formula>"Não aplicável"</formula>
    </cfRule>
  </conditionalFormatting>
  <dataValidations count="8">
    <dataValidation sqref="B10:B109" showErrorMessage="1" showInputMessage="1" allowBlank="1" errorTitle="Valor inválido" error="Introduza um valor válido para este campo." promptTitle="Preenchimento" prompt="Pode deixar a célula vazia durante o preenchimento gradual." type="whole" operator="greaterThanOrEqual">
      <formula1>1</formula1>
    </dataValidation>
    <dataValidation sqref="F10:F109" showErrorMessage="1" showInputMessage="1" allowBlank="1" errorTitle="Valor inválido" error="Introduza um valor válido para este campo." promptTitle="Preenchimento" prompt="Pode deixar a célula vazia durante o preenchimento gradual." type="date" operator="between">
      <formula1>1</formula1>
      <formula2>2958465</formula2>
    </dataValidation>
    <dataValidation sqref="G10:G109" showErrorMessage="1" showInputMessage="1" allowBlank="1" errorTitle="Valor inválido" error="Introduza um valor válido para este campo." promptTitle="Preenchimento" prompt="Pode deixar a célula vazia durante o preenchimento gradual." type="list">
      <formula1>='Instruções'!$K$3:$K$4</formula1>
    </dataValidation>
    <dataValidation sqref="H10:H109" showErrorMessage="1" showInputMessage="1" allowBlank="1" errorTitle="Valor inválido" error="Introduza um valor válido para este campo." promptTitle="Preenchimento" prompt="Pode deixar a célula vazia durante o preenchimento gradual." type="date" operator="between">
      <formula1>1</formula1>
      <formula2>2958465</formula2>
    </dataValidation>
    <dataValidation sqref="J10:J109" showErrorMessage="1" showInputMessage="1" allowBlank="1" errorTitle="Valor inválido" error="Introduza um valor válido para este campo." promptTitle="Preenchimento" prompt="Pode deixar a célula vazia durante o preenchimento gradual." type="list">
      <formula1>='Instruções'!$L$3:$L$5</formula1>
    </dataValidation>
    <dataValidation sqref="K10:K109" showErrorMessage="1" showInputMessage="1" allowBlank="1" errorTitle="Valor inválido" error="Introduza um valor válido para este campo." promptTitle="Preenchimento" prompt="Pode deixar a célula vazia durante o preenchimento gradual." type="date" operator="between">
      <formula1>1</formula1>
      <formula2>2958465</formula2>
    </dataValidation>
    <dataValidation sqref="P10:P109" showErrorMessage="1" showInputMessage="1" allowBlank="1" errorTitle="Valor inválido" error="Introduza um valor válido para este campo." promptTitle="Preenchimento" prompt="Pode deixar a célula vazia durante o preenchimento gradual." type="list">
      <formula1>='Instruções'!$M$3:$M$5</formula1>
    </dataValidation>
    <dataValidation sqref="Q10:Q109" showErrorMessage="1" showInputMessage="1" allowBlank="1" errorTitle="Valor inválido" error="Introduza um valor válido para este campo." promptTitle="Preenchimento" prompt="Pode deixar a célula vazia durante o preenchimento gradual." type="date" operator="between">
      <formula1>1</formula1>
      <formula2>2958465</formula2>
    </dataValidation>
  </dataValidations>
  <hyperlinks>
    <hyperlink xmlns:r="http://schemas.openxmlformats.org/officeDocument/2006/relationships" ref="M10" r:id="rId1"/>
    <hyperlink xmlns:r="http://schemas.openxmlformats.org/officeDocument/2006/relationships" ref="M11" r:id="rId2"/>
    <hyperlink xmlns:r="http://schemas.openxmlformats.org/officeDocument/2006/relationships" ref="M12" r:id="rId3"/>
    <hyperlink xmlns:r="http://schemas.openxmlformats.org/officeDocument/2006/relationships" ref="M13" r:id="rId4"/>
  </hyperlink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5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S109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24" customWidth="1" min="3" max="3"/>
    <col width="30" customWidth="1" min="4" max="4"/>
    <col width="24" customWidth="1" min="5" max="5"/>
    <col width="15" customWidth="1" min="6" max="6"/>
    <col width="18" customWidth="1" min="7" max="7"/>
    <col width="18" customWidth="1" min="8" max="8"/>
    <col width="18" customWidth="1" min="9" max="9"/>
    <col width="20" customWidth="1" min="10" max="10"/>
    <col width="18" customWidth="1" min="11" max="11"/>
    <col width="22" customWidth="1" min="12" max="12"/>
    <col width="38" customWidth="1" min="13" max="13"/>
    <col width="15" customWidth="1" min="14" max="14"/>
    <col width="19" customWidth="1" min="15" max="15"/>
    <col width="25" customWidth="1" min="16" max="16"/>
    <col width="18" customWidth="1" min="17" max="17"/>
    <col width="20" customWidth="1" min="18" max="18"/>
    <col width="28" customWidth="1" min="19" max="19"/>
  </cols>
  <sheetData>
    <row r="1" ht="25" customHeight="1">
      <c r="A1" s="1" t="inlineStr">
        <is>
          <t>Obrigações de pagamento</t>
        </is>
      </c>
      <c r="B1" s="25" t="n"/>
      <c r="C1" s="25" t="n"/>
      <c r="D1" s="25" t="n"/>
      <c r="E1" s="25" t="n"/>
      <c r="F1" s="25" t="n"/>
      <c r="G1" s="25" t="n"/>
      <c r="H1" s="25" t="n"/>
      <c r="I1" s="25" t="n"/>
      <c r="J1" s="25" t="n"/>
      <c r="K1" s="25" t="n"/>
      <c r="L1" s="25" t="n"/>
      <c r="M1" s="25" t="n"/>
      <c r="N1" s="25" t="n"/>
      <c r="O1" s="25" t="n"/>
      <c r="P1" s="25" t="n"/>
      <c r="Q1" s="25" t="n"/>
      <c r="R1" s="25" t="n"/>
      <c r="S1" s="26" t="n"/>
    </row>
    <row r="2" ht="32" customHeight="1">
      <c r="A2" s="2" t="inlineStr">
        <is>
          <t>Registe apenas datas confirmadas no quadro oficial aplicável da AT. O ficheiro não calcula transferências para dias úteis nem prorrogações.</t>
        </is>
      </c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</row>
    <row r="3" ht="32" customHeight="1">
      <c r="A3" s="14" t="inlineStr">
        <is>
          <t>As linhas de exemplo são fictícias e servem exclusivamente para demonstrar o funcionamento do ficheiro. Não representam prazos oficiais.</t>
        </is>
      </c>
      <c r="B3" s="15" t="n"/>
      <c r="C3" s="15" t="n"/>
      <c r="D3" s="15" t="n"/>
      <c r="E3" s="15" t="n"/>
      <c r="F3" s="15" t="n"/>
      <c r="G3" s="15" t="n"/>
      <c r="H3" s="15" t="n"/>
      <c r="I3" s="15" t="n"/>
      <c r="J3" s="15" t="n"/>
      <c r="K3" s="15" t="n"/>
      <c r="L3" s="15" t="n"/>
      <c r="M3" s="15" t="n"/>
      <c r="N3" s="15" t="n"/>
      <c r="O3" s="15" t="n"/>
      <c r="P3" s="15" t="n"/>
      <c r="Q3" s="15" t="n"/>
      <c r="R3" s="15" t="n"/>
      <c r="S3" s="15" t="n"/>
    </row>
    <row r="9" ht="42" customHeight="1">
      <c r="A9" s="6" t="inlineStr">
        <is>
          <t>N.º</t>
        </is>
      </c>
      <c r="B9" s="6" t="inlineStr">
        <is>
          <t>Ano</t>
        </is>
      </c>
      <c r="C9" s="6" t="inlineStr">
        <is>
          <t>Imposto</t>
        </is>
      </c>
      <c r="D9" s="6" t="inlineStr">
        <is>
          <t>Obrigação</t>
        </is>
      </c>
      <c r="E9" s="6" t="inlineStr">
        <is>
          <t>Período de referência</t>
        </is>
      </c>
      <c r="F9" s="6" t="inlineStr">
        <is>
          <t>Data-limite AT</t>
        </is>
      </c>
      <c r="G9" s="6" t="inlineStr">
        <is>
          <t>Prorrogação oficial?</t>
        </is>
      </c>
      <c r="H9" s="6" t="inlineStr">
        <is>
          <t>Nova data-limite</t>
        </is>
      </c>
      <c r="I9" s="6" t="inlineStr">
        <is>
          <t>Data-limite aplicável</t>
        </is>
      </c>
      <c r="J9" s="6" t="inlineStr">
        <is>
          <t>Estado de cumprimento</t>
        </is>
      </c>
      <c r="K9" s="6" t="inlineStr">
        <is>
          <t>Data de cumprimento</t>
        </is>
      </c>
      <c r="L9" s="6" t="inlineStr">
        <is>
          <t>Referência/documento AT</t>
        </is>
      </c>
      <c r="M9" s="6" t="inlineStr">
        <is>
          <t>Nota ou ligação oficial</t>
        </is>
      </c>
      <c r="N9" s="6" t="inlineStr">
        <is>
          <t>Dias até ao prazo</t>
        </is>
      </c>
      <c r="O9" s="6" t="inlineStr">
        <is>
          <t>Alerta</t>
        </is>
      </c>
      <c r="P9" s="6" t="inlineStr">
        <is>
          <t>Confirmado na fonte oficial?</t>
        </is>
      </c>
      <c r="Q9" s="6" t="inlineStr">
        <is>
          <t>Data de atualização</t>
        </is>
      </c>
      <c r="R9" s="6" t="inlineStr">
        <is>
          <t>Responsável</t>
        </is>
      </c>
      <c r="S9" s="6" t="inlineStr">
        <is>
          <t>Controlo do registo</t>
        </is>
      </c>
    </row>
    <row r="10" ht="30" customHeight="1">
      <c r="A10" s="13">
        <f>IF(B10="","",1)</f>
        <v/>
      </c>
      <c r="B10" s="4" t="n">
        <v>2026</v>
      </c>
      <c r="C10" s="16" t="inlineStr">
        <is>
          <t>Imposto de demonstração A</t>
        </is>
      </c>
      <c r="D10" s="16" t="inlineStr">
        <is>
          <t>Pagamento de demonstração 01</t>
        </is>
      </c>
      <c r="E10" s="16" t="inlineStr">
        <is>
          <t>Período de demonstração 01</t>
        </is>
      </c>
      <c r="F10" s="7" t="n">
        <v>46038</v>
      </c>
      <c r="G10" s="4" t="inlineStr">
        <is>
          <t>Não</t>
        </is>
      </c>
      <c r="H10" s="7" t="n"/>
      <c r="I10" s="17">
        <f>IF(B10="","",IF(G10="Sim",IF(H10="","",H10),F10))</f>
        <v/>
      </c>
      <c r="J10" s="4" t="inlineStr">
        <is>
          <t>Pendente</t>
        </is>
      </c>
      <c r="K10" s="7" t="n"/>
      <c r="L10" s="16" t="inlineStr">
        <is>
          <t>Exemplo P-01</t>
        </is>
      </c>
      <c r="M10" s="18" t="inlineStr">
        <is>
          <t>Quadro AT 2026 — pagamentos</t>
        </is>
      </c>
      <c r="N10" s="13">
        <f>IF(B10="","",IF(OR(I10="",'Painel'!$B$5=""),"",IFERROR(I10-'Painel'!$B$5,"")))</f>
        <v/>
      </c>
      <c r="O10" s="13">
        <f>IF(B10="","",IF(J10="","Sem estado",IF(J10="Cumprido","Concluído",IF(J10="Não aplicável","Não aplicável",IF(I10="","Sem data-limite",IF('Painel'!$B$5="","Sem estado",IF(N10&lt;0,"Em atraso",IF(N10&lt;='Painel'!$B$6,"A vencer","Planeado"))))))))</f>
        <v/>
      </c>
      <c r="P10" s="4" t="inlineStr">
        <is>
          <t>Não</t>
        </is>
      </c>
      <c r="Q10" s="7" t="n">
        <v>46027</v>
      </c>
      <c r="R10" s="16" t="inlineStr">
        <is>
          <t>Administração</t>
        </is>
      </c>
      <c r="S10" s="10">
        <f>IF(B10="","",IF(OR(C10="",D10="",E10="",G10="",J10="",Q10=""),"Completar campos obrigatórios",IF(AND(G10="Sim",H10=""),"Indicar nova data",IF(AND(J10&lt;&gt;"Não aplicável",I10=""),"Indicar data-limite",IF(AND(J10="Cumprido",K10=""),"Indicar data de cumprimento",IF(OR(P10="",P10="Não",AND(J10&lt;&gt;"Não aplicável",P10="Não aplicável")),"Confirmar fonte oficial","OK"))))))</f>
        <v/>
      </c>
    </row>
    <row r="11" ht="30" customHeight="1">
      <c r="A11" s="13">
        <f>IF(B11="","",2)</f>
        <v/>
      </c>
      <c r="B11" s="4" t="n">
        <v>2026</v>
      </c>
      <c r="C11" s="16" t="inlineStr">
        <is>
          <t>Imposto de demonstração B</t>
        </is>
      </c>
      <c r="D11" s="16" t="inlineStr">
        <is>
          <t>Pagamento de demonstração 02</t>
        </is>
      </c>
      <c r="E11" s="16" t="inlineStr">
        <is>
          <t>Período de demonstração 02</t>
        </is>
      </c>
      <c r="F11" s="7" t="n">
        <v>46047</v>
      </c>
      <c r="G11" s="4" t="inlineStr">
        <is>
          <t>Sim</t>
        </is>
      </c>
      <c r="H11" s="7" t="n">
        <v>46049</v>
      </c>
      <c r="I11" s="17">
        <f>IF(B11="","",IF(G11="Sim",IF(H11="","",H11),F11))</f>
        <v/>
      </c>
      <c r="J11" s="4" t="inlineStr">
        <is>
          <t>Pendente</t>
        </is>
      </c>
      <c r="K11" s="7" t="n"/>
      <c r="L11" s="16" t="inlineStr">
        <is>
          <t>Exemplo P-02</t>
        </is>
      </c>
      <c r="M11" s="18" t="inlineStr">
        <is>
          <t>Quadro AT 2026 — pagamentos</t>
        </is>
      </c>
      <c r="N11" s="13">
        <f>IF(B11="","",IF(OR(I11="",'Painel'!$B$5=""),"",IFERROR(I11-'Painel'!$B$5,"")))</f>
        <v/>
      </c>
      <c r="O11" s="13">
        <f>IF(B11="","",IF(J11="","Sem estado",IF(J11="Cumprido","Concluído",IF(J11="Não aplicável","Não aplicável",IF(I11="","Sem data-limite",IF('Painel'!$B$5="","Sem estado",IF(N11&lt;0,"Em atraso",IF(N11&lt;='Painel'!$B$6,"A vencer","Planeado"))))))))</f>
        <v/>
      </c>
      <c r="P11" s="4" t="inlineStr">
        <is>
          <t>Sim</t>
        </is>
      </c>
      <c r="Q11" s="7" t="n">
        <v>46029</v>
      </c>
      <c r="R11" s="16" t="inlineStr">
        <is>
          <t>Administração</t>
        </is>
      </c>
      <c r="S11" s="10">
        <f>IF(B11="","",IF(OR(C11="",D11="",E11="",G11="",J11="",Q11=""),"Completar campos obrigatórios",IF(AND(G11="Sim",H11=""),"Indicar nova data",IF(AND(J11&lt;&gt;"Não aplicável",I11=""),"Indicar data-limite",IF(AND(J11="Cumprido",K11=""),"Indicar data de cumprimento",IF(OR(P11="",P11="Não",AND(J11&lt;&gt;"Não aplicável",P11="Não aplicável")),"Confirmar fonte oficial","OK"))))))</f>
        <v/>
      </c>
    </row>
    <row r="12" ht="30" customHeight="1">
      <c r="A12" s="13">
        <f>IF(B12="","",3)</f>
        <v/>
      </c>
      <c r="B12" s="4" t="n">
        <v>2026</v>
      </c>
      <c r="C12" s="16" t="inlineStr">
        <is>
          <t>Imposto de demonstração C</t>
        </is>
      </c>
      <c r="D12" s="16" t="inlineStr">
        <is>
          <t>Pagamento de demonstração 03</t>
        </is>
      </c>
      <c r="E12" s="16" t="inlineStr">
        <is>
          <t>Período de demonstração 03</t>
        </is>
      </c>
      <c r="F12" s="7" t="n">
        <v>46056</v>
      </c>
      <c r="G12" s="4" t="inlineStr">
        <is>
          <t>Não</t>
        </is>
      </c>
      <c r="H12" s="7" t="n"/>
      <c r="I12" s="17">
        <f>IF(B12="","",IF(G12="Sim",IF(H12="","",H12),F12))</f>
        <v/>
      </c>
      <c r="J12" s="4" t="inlineStr">
        <is>
          <t>Cumprido</t>
        </is>
      </c>
      <c r="K12" s="7" t="n">
        <v>46055</v>
      </c>
      <c r="L12" s="16" t="inlineStr">
        <is>
          <t>Exemplo P-03</t>
        </is>
      </c>
      <c r="M12" s="18" t="inlineStr">
        <is>
          <t>Quadro AT 2026 — pagamentos</t>
        </is>
      </c>
      <c r="N12" s="13">
        <f>IF(B12="","",IF(OR(I12="",'Painel'!$B$5=""),"",IFERROR(I12-'Painel'!$B$5,"")))</f>
        <v/>
      </c>
      <c r="O12" s="13">
        <f>IF(B12="","",IF(J12="","Sem estado",IF(J12="Cumprido","Concluído",IF(J12="Não aplicável","Não aplicável",IF(I12="","Sem data-limite",IF('Painel'!$B$5="","Sem estado",IF(N12&lt;0,"Em atraso",IF(N12&lt;='Painel'!$B$6,"A vencer","Planeado"))))))))</f>
        <v/>
      </c>
      <c r="P12" s="4" t="inlineStr">
        <is>
          <t>Sim</t>
        </is>
      </c>
      <c r="Q12" s="7" t="n">
        <v>46056</v>
      </c>
      <c r="R12" s="16" t="inlineStr">
        <is>
          <t>Contabilidade</t>
        </is>
      </c>
      <c r="S12" s="10">
        <f>IF(B12="","",IF(OR(C12="",D12="",E12="",G12="",J12="",Q12=""),"Completar campos obrigatórios",IF(AND(G12="Sim",H12=""),"Indicar nova data",IF(AND(J12&lt;&gt;"Não aplicável",I12=""),"Indicar data-limite",IF(AND(J12="Cumprido",K12=""),"Indicar data de cumprimento",IF(OR(P12="",P12="Não",AND(J12&lt;&gt;"Não aplicável",P12="Não aplicável")),"Confirmar fonte oficial","OK"))))))</f>
        <v/>
      </c>
    </row>
    <row r="13" ht="30" customHeight="1">
      <c r="A13" s="13">
        <f>IF(B13="","",4)</f>
        <v/>
      </c>
      <c r="B13" s="4" t="n">
        <v>2026</v>
      </c>
      <c r="C13" s="16" t="inlineStr">
        <is>
          <t>Imposto de demonstração D</t>
        </is>
      </c>
      <c r="D13" s="16" t="inlineStr">
        <is>
          <t>Pagamento de demonstração 04</t>
        </is>
      </c>
      <c r="E13" s="16" t="inlineStr">
        <is>
          <t>Período de demonstração 04</t>
        </is>
      </c>
      <c r="F13" s="7" t="n"/>
      <c r="G13" s="4" t="inlineStr">
        <is>
          <t>Não</t>
        </is>
      </c>
      <c r="H13" s="7" t="n"/>
      <c r="I13" s="17">
        <f>IF(B13="","",IF(G13="Sim",IF(H13="","",H13),F13))</f>
        <v/>
      </c>
      <c r="J13" s="4" t="inlineStr">
        <is>
          <t>Pendente</t>
        </is>
      </c>
      <c r="K13" s="7" t="n"/>
      <c r="L13" s="16" t="inlineStr">
        <is>
          <t>Exemplo P-04</t>
        </is>
      </c>
      <c r="M13" s="16" t="inlineStr">
        <is>
          <t>Quadro AT 2026 — pagamentos</t>
        </is>
      </c>
      <c r="N13" s="13">
        <f>IF(B13="","",IF(OR(I13="",'Painel'!$B$5=""),"",IFERROR(I13-'Painel'!$B$5,"")))</f>
        <v/>
      </c>
      <c r="O13" s="13">
        <f>IF(B13="","",IF(J13="","Sem estado",IF(J13="Cumprido","Concluído",IF(J13="Não aplicável","Não aplicável",IF(I13="","Sem data-limite",IF('Painel'!$B$5="","Sem estado",IF(N13&lt;0,"Em atraso",IF(N13&lt;='Painel'!$B$6,"A vencer","Planeado"))))))))</f>
        <v/>
      </c>
      <c r="P13" s="4" t="inlineStr">
        <is>
          <t>Não</t>
        </is>
      </c>
      <c r="Q13" s="7" t="n">
        <v>46030</v>
      </c>
      <c r="R13" s="16" t="inlineStr">
        <is>
          <t>Administração</t>
        </is>
      </c>
      <c r="S13" s="10">
        <f>IF(B13="","",IF(OR(C13="",D13="",E13="",G13="",J13="",Q13=""),"Completar campos obrigatórios",IF(AND(G13="Sim",H13=""),"Indicar nova data",IF(AND(J13&lt;&gt;"Não aplicável",I13=""),"Indicar data-limite",IF(AND(J13="Cumprido",K13=""),"Indicar data de cumprimento",IF(OR(P13="",P13="Não",AND(J13&lt;&gt;"Não aplicável",P13="Não aplicável")),"Confirmar fonte oficial","OK"))))))</f>
        <v/>
      </c>
    </row>
    <row r="14" ht="30" customHeight="1">
      <c r="A14" s="13">
        <f>IF(B14="","",5)</f>
        <v/>
      </c>
      <c r="B14" s="4" t="n"/>
      <c r="C14" s="16" t="n"/>
      <c r="D14" s="16" t="n"/>
      <c r="E14" s="16" t="n"/>
      <c r="F14" s="7" t="n"/>
      <c r="G14" s="4" t="n"/>
      <c r="H14" s="7" t="n"/>
      <c r="I14" s="17">
        <f>IF(B14="","",IF(G14="Sim",IF(H14="","",H14),F14))</f>
        <v/>
      </c>
      <c r="J14" s="4" t="n"/>
      <c r="K14" s="7" t="n"/>
      <c r="L14" s="16" t="n"/>
      <c r="M14" s="16" t="n"/>
      <c r="N14" s="13">
        <f>IF(B14="","",IF(OR(I14="",'Painel'!$B$5=""),"",IFERROR(I14-'Painel'!$B$5,"")))</f>
        <v/>
      </c>
      <c r="O14" s="13">
        <f>IF(B14="","",IF(J14="","Sem estado",IF(J14="Cumprido","Concluído",IF(J14="Não aplicável","Não aplicável",IF(I14="","Sem data-limite",IF('Painel'!$B$5="","Sem estado",IF(N14&lt;0,"Em atraso",IF(N14&lt;='Painel'!$B$6,"A vencer","Planeado"))))))))</f>
        <v/>
      </c>
      <c r="P14" s="4" t="n"/>
      <c r="Q14" s="7" t="n"/>
      <c r="R14" s="16" t="n"/>
      <c r="S14" s="10">
        <f>IF(B14="","",IF(OR(C14="",D14="",E14="",G14="",J14="",Q14=""),"Completar campos obrigatórios",IF(AND(G14="Sim",H14=""),"Indicar nova data",IF(AND(J14&lt;&gt;"Não aplicável",I14=""),"Indicar data-limite",IF(AND(J14="Cumprido",K14=""),"Indicar data de cumprimento",IF(OR(P14="",P14="Não",AND(J14&lt;&gt;"Não aplicável",P14="Não aplicável")),"Confirmar fonte oficial","OK"))))))</f>
        <v/>
      </c>
    </row>
    <row r="15" ht="30" customHeight="1">
      <c r="A15" s="13">
        <f>IF(B15="","",6)</f>
        <v/>
      </c>
      <c r="B15" s="4" t="n"/>
      <c r="C15" s="16" t="n"/>
      <c r="D15" s="16" t="n"/>
      <c r="E15" s="16" t="n"/>
      <c r="F15" s="7" t="n"/>
      <c r="G15" s="4" t="n"/>
      <c r="H15" s="7" t="n"/>
      <c r="I15" s="17">
        <f>IF(B15="","",IF(G15="Sim",IF(H15="","",H15),F15))</f>
        <v/>
      </c>
      <c r="J15" s="4" t="n"/>
      <c r="K15" s="7" t="n"/>
      <c r="L15" s="16" t="n"/>
      <c r="M15" s="16" t="n"/>
      <c r="N15" s="13">
        <f>IF(B15="","",IF(OR(I15="",'Painel'!$B$5=""),"",IFERROR(I15-'Painel'!$B$5,"")))</f>
        <v/>
      </c>
      <c r="O15" s="13">
        <f>IF(B15="","",IF(J15="","Sem estado",IF(J15="Cumprido","Concluído",IF(J15="Não aplicável","Não aplicável",IF(I15="","Sem data-limite",IF('Painel'!$B$5="","Sem estado",IF(N15&lt;0,"Em atraso",IF(N15&lt;='Painel'!$B$6,"A vencer","Planeado"))))))))</f>
        <v/>
      </c>
      <c r="P15" s="4" t="n"/>
      <c r="Q15" s="7" t="n"/>
      <c r="R15" s="16" t="n"/>
      <c r="S15" s="10">
        <f>IF(B15="","",IF(OR(C15="",D15="",E15="",G15="",J15="",Q15=""),"Completar campos obrigatórios",IF(AND(G15="Sim",H15=""),"Indicar nova data",IF(AND(J15&lt;&gt;"Não aplicável",I15=""),"Indicar data-limite",IF(AND(J15="Cumprido",K15=""),"Indicar data de cumprimento",IF(OR(P15="",P15="Não",AND(J15&lt;&gt;"Não aplicável",P15="Não aplicável")),"Confirmar fonte oficial","OK"))))))</f>
        <v/>
      </c>
    </row>
    <row r="16" ht="30" customHeight="1">
      <c r="A16" s="13">
        <f>IF(B16="","",7)</f>
        <v/>
      </c>
      <c r="B16" s="4" t="n"/>
      <c r="C16" s="16" t="n"/>
      <c r="D16" s="16" t="n"/>
      <c r="E16" s="16" t="n"/>
      <c r="F16" s="7" t="n"/>
      <c r="G16" s="4" t="n"/>
      <c r="H16" s="7" t="n"/>
      <c r="I16" s="17">
        <f>IF(B16="","",IF(G16="Sim",IF(H16="","",H16),F16))</f>
        <v/>
      </c>
      <c r="J16" s="4" t="n"/>
      <c r="K16" s="7" t="n"/>
      <c r="L16" s="16" t="n"/>
      <c r="M16" s="16" t="n"/>
      <c r="N16" s="13">
        <f>IF(B16="","",IF(OR(I16="",'Painel'!$B$5=""),"",IFERROR(I16-'Painel'!$B$5,"")))</f>
        <v/>
      </c>
      <c r="O16" s="13">
        <f>IF(B16="","",IF(J16="","Sem estado",IF(J16="Cumprido","Concluído",IF(J16="Não aplicável","Não aplicável",IF(I16="","Sem data-limite",IF('Painel'!$B$5="","Sem estado",IF(N16&lt;0,"Em atraso",IF(N16&lt;='Painel'!$B$6,"A vencer","Planeado"))))))))</f>
        <v/>
      </c>
      <c r="P16" s="4" t="n"/>
      <c r="Q16" s="7" t="n"/>
      <c r="R16" s="16" t="n"/>
      <c r="S16" s="10">
        <f>IF(B16="","",IF(OR(C16="",D16="",E16="",G16="",J16="",Q16=""),"Completar campos obrigatórios",IF(AND(G16="Sim",H16=""),"Indicar nova data",IF(AND(J16&lt;&gt;"Não aplicável",I16=""),"Indicar data-limite",IF(AND(J16="Cumprido",K16=""),"Indicar data de cumprimento",IF(OR(P16="",P16="Não",AND(J16&lt;&gt;"Não aplicável",P16="Não aplicável")),"Confirmar fonte oficial","OK"))))))</f>
        <v/>
      </c>
    </row>
    <row r="17" ht="30" customHeight="1">
      <c r="A17" s="13">
        <f>IF(B17="","",8)</f>
        <v/>
      </c>
      <c r="B17" s="4" t="n"/>
      <c r="C17" s="16" t="n"/>
      <c r="D17" s="16" t="n"/>
      <c r="E17" s="16" t="n"/>
      <c r="F17" s="7" t="n"/>
      <c r="G17" s="4" t="n"/>
      <c r="H17" s="7" t="n"/>
      <c r="I17" s="17">
        <f>IF(B17="","",IF(G17="Sim",IF(H17="","",H17),F17))</f>
        <v/>
      </c>
      <c r="J17" s="4" t="n"/>
      <c r="K17" s="7" t="n"/>
      <c r="L17" s="16" t="n"/>
      <c r="M17" s="16" t="n"/>
      <c r="N17" s="13">
        <f>IF(B17="","",IF(OR(I17="",'Painel'!$B$5=""),"",IFERROR(I17-'Painel'!$B$5,"")))</f>
        <v/>
      </c>
      <c r="O17" s="13">
        <f>IF(B17="","",IF(J17="","Sem estado",IF(J17="Cumprido","Concluído",IF(J17="Não aplicável","Não aplicável",IF(I17="","Sem data-limite",IF('Painel'!$B$5="","Sem estado",IF(N17&lt;0,"Em atraso",IF(N17&lt;='Painel'!$B$6,"A vencer","Planeado"))))))))</f>
        <v/>
      </c>
      <c r="P17" s="4" t="n"/>
      <c r="Q17" s="7" t="n"/>
      <c r="R17" s="16" t="n"/>
      <c r="S17" s="10">
        <f>IF(B17="","",IF(OR(C17="",D17="",E17="",G17="",J17="",Q17=""),"Completar campos obrigatórios",IF(AND(G17="Sim",H17=""),"Indicar nova data",IF(AND(J17&lt;&gt;"Não aplicável",I17=""),"Indicar data-limite",IF(AND(J17="Cumprido",K17=""),"Indicar data de cumprimento",IF(OR(P17="",P17="Não",AND(J17&lt;&gt;"Não aplicável",P17="Não aplicável")),"Confirmar fonte oficial","OK"))))))</f>
        <v/>
      </c>
    </row>
    <row r="18" ht="30" customHeight="1">
      <c r="A18" s="13">
        <f>IF(B18="","",9)</f>
        <v/>
      </c>
      <c r="B18" s="4" t="n"/>
      <c r="C18" s="16" t="n"/>
      <c r="D18" s="16" t="n"/>
      <c r="E18" s="16" t="n"/>
      <c r="F18" s="7" t="n"/>
      <c r="G18" s="4" t="n"/>
      <c r="H18" s="7" t="n"/>
      <c r="I18" s="17">
        <f>IF(B18="","",IF(G18="Sim",IF(H18="","",H18),F18))</f>
        <v/>
      </c>
      <c r="J18" s="4" t="n"/>
      <c r="K18" s="7" t="n"/>
      <c r="L18" s="16" t="n"/>
      <c r="M18" s="16" t="n"/>
      <c r="N18" s="13">
        <f>IF(B18="","",IF(OR(I18="",'Painel'!$B$5=""),"",IFERROR(I18-'Painel'!$B$5,"")))</f>
        <v/>
      </c>
      <c r="O18" s="13">
        <f>IF(B18="","",IF(J18="","Sem estado",IF(J18="Cumprido","Concluído",IF(J18="Não aplicável","Não aplicável",IF(I18="","Sem data-limite",IF('Painel'!$B$5="","Sem estado",IF(N18&lt;0,"Em atraso",IF(N18&lt;='Painel'!$B$6,"A vencer","Planeado"))))))))</f>
        <v/>
      </c>
      <c r="P18" s="4" t="n"/>
      <c r="Q18" s="7" t="n"/>
      <c r="R18" s="16" t="n"/>
      <c r="S18" s="10">
        <f>IF(B18="","",IF(OR(C18="",D18="",E18="",G18="",J18="",Q18=""),"Completar campos obrigatórios",IF(AND(G18="Sim",H18=""),"Indicar nova data",IF(AND(J18&lt;&gt;"Não aplicável",I18=""),"Indicar data-limite",IF(AND(J18="Cumprido",K18=""),"Indicar data de cumprimento",IF(OR(P18="",P18="Não",AND(J18&lt;&gt;"Não aplicável",P18="Não aplicável")),"Confirmar fonte oficial","OK"))))))</f>
        <v/>
      </c>
    </row>
    <row r="19" ht="30" customHeight="1">
      <c r="A19" s="13">
        <f>IF(B19="","",10)</f>
        <v/>
      </c>
      <c r="B19" s="4" t="n"/>
      <c r="C19" s="16" t="n"/>
      <c r="D19" s="16" t="n"/>
      <c r="E19" s="16" t="n"/>
      <c r="F19" s="7" t="n"/>
      <c r="G19" s="4" t="n"/>
      <c r="H19" s="7" t="n"/>
      <c r="I19" s="17">
        <f>IF(B19="","",IF(G19="Sim",IF(H19="","",H19),F19))</f>
        <v/>
      </c>
      <c r="J19" s="4" t="n"/>
      <c r="K19" s="7" t="n"/>
      <c r="L19" s="16" t="n"/>
      <c r="M19" s="16" t="n"/>
      <c r="N19" s="13">
        <f>IF(B19="","",IF(OR(I19="",'Painel'!$B$5=""),"",IFERROR(I19-'Painel'!$B$5,"")))</f>
        <v/>
      </c>
      <c r="O19" s="13">
        <f>IF(B19="","",IF(J19="","Sem estado",IF(J19="Cumprido","Concluído",IF(J19="Não aplicável","Não aplicável",IF(I19="","Sem data-limite",IF('Painel'!$B$5="","Sem estado",IF(N19&lt;0,"Em atraso",IF(N19&lt;='Painel'!$B$6,"A vencer","Planeado"))))))))</f>
        <v/>
      </c>
      <c r="P19" s="4" t="n"/>
      <c r="Q19" s="7" t="n"/>
      <c r="R19" s="16" t="n"/>
      <c r="S19" s="10">
        <f>IF(B19="","",IF(OR(C19="",D19="",E19="",G19="",J19="",Q19=""),"Completar campos obrigatórios",IF(AND(G19="Sim",H19=""),"Indicar nova data",IF(AND(J19&lt;&gt;"Não aplicável",I19=""),"Indicar data-limite",IF(AND(J19="Cumprido",K19=""),"Indicar data de cumprimento",IF(OR(P19="",P19="Não",AND(J19&lt;&gt;"Não aplicável",P19="Não aplicável")),"Confirmar fonte oficial","OK"))))))</f>
        <v/>
      </c>
    </row>
    <row r="20" ht="30" customHeight="1">
      <c r="A20" s="13">
        <f>IF(B20="","",11)</f>
        <v/>
      </c>
      <c r="B20" s="4" t="n"/>
      <c r="C20" s="16" t="n"/>
      <c r="D20" s="16" t="n"/>
      <c r="E20" s="16" t="n"/>
      <c r="F20" s="7" t="n"/>
      <c r="G20" s="4" t="n"/>
      <c r="H20" s="7" t="n"/>
      <c r="I20" s="17">
        <f>IF(B20="","",IF(G20="Sim",IF(H20="","",H20),F20))</f>
        <v/>
      </c>
      <c r="J20" s="4" t="n"/>
      <c r="K20" s="7" t="n"/>
      <c r="L20" s="16" t="n"/>
      <c r="M20" s="16" t="n"/>
      <c r="N20" s="13">
        <f>IF(B20="","",IF(OR(I20="",'Painel'!$B$5=""),"",IFERROR(I20-'Painel'!$B$5,"")))</f>
        <v/>
      </c>
      <c r="O20" s="13">
        <f>IF(B20="","",IF(J20="","Sem estado",IF(J20="Cumprido","Concluído",IF(J20="Não aplicável","Não aplicável",IF(I20="","Sem data-limite",IF('Painel'!$B$5="","Sem estado",IF(N20&lt;0,"Em atraso",IF(N20&lt;='Painel'!$B$6,"A vencer","Planeado"))))))))</f>
        <v/>
      </c>
      <c r="P20" s="4" t="n"/>
      <c r="Q20" s="7" t="n"/>
      <c r="R20" s="16" t="n"/>
      <c r="S20" s="10">
        <f>IF(B20="","",IF(OR(C20="",D20="",E20="",G20="",J20="",Q20=""),"Completar campos obrigatórios",IF(AND(G20="Sim",H20=""),"Indicar nova data",IF(AND(J20&lt;&gt;"Não aplicável",I20=""),"Indicar data-limite",IF(AND(J20="Cumprido",K20=""),"Indicar data de cumprimento",IF(OR(P20="",P20="Não",AND(J20&lt;&gt;"Não aplicável",P20="Não aplicável")),"Confirmar fonte oficial","OK"))))))</f>
        <v/>
      </c>
    </row>
    <row r="21" ht="30" customHeight="1">
      <c r="A21" s="13">
        <f>IF(B21="","",12)</f>
        <v/>
      </c>
      <c r="B21" s="4" t="n"/>
      <c r="C21" s="16" t="n"/>
      <c r="D21" s="16" t="n"/>
      <c r="E21" s="16" t="n"/>
      <c r="F21" s="7" t="n"/>
      <c r="G21" s="4" t="n"/>
      <c r="H21" s="7" t="n"/>
      <c r="I21" s="17">
        <f>IF(B21="","",IF(G21="Sim",IF(H21="","",H21),F21))</f>
        <v/>
      </c>
      <c r="J21" s="4" t="n"/>
      <c r="K21" s="7" t="n"/>
      <c r="L21" s="16" t="n"/>
      <c r="M21" s="16" t="n"/>
      <c r="N21" s="13">
        <f>IF(B21="","",IF(OR(I21="",'Painel'!$B$5=""),"",IFERROR(I21-'Painel'!$B$5,"")))</f>
        <v/>
      </c>
      <c r="O21" s="13">
        <f>IF(B21="","",IF(J21="","Sem estado",IF(J21="Cumprido","Concluído",IF(J21="Não aplicável","Não aplicável",IF(I21="","Sem data-limite",IF('Painel'!$B$5="","Sem estado",IF(N21&lt;0,"Em atraso",IF(N21&lt;='Painel'!$B$6,"A vencer","Planeado"))))))))</f>
        <v/>
      </c>
      <c r="P21" s="4" t="n"/>
      <c r="Q21" s="7" t="n"/>
      <c r="R21" s="16" t="n"/>
      <c r="S21" s="10">
        <f>IF(B21="","",IF(OR(C21="",D21="",E21="",G21="",J21="",Q21=""),"Completar campos obrigatórios",IF(AND(G21="Sim",H21=""),"Indicar nova data",IF(AND(J21&lt;&gt;"Não aplicável",I21=""),"Indicar data-limite",IF(AND(J21="Cumprido",K21=""),"Indicar data de cumprimento",IF(OR(P21="",P21="Não",AND(J21&lt;&gt;"Não aplicável",P21="Não aplicável")),"Confirmar fonte oficial","OK"))))))</f>
        <v/>
      </c>
    </row>
    <row r="22" ht="30" customHeight="1">
      <c r="A22" s="13">
        <f>IF(B22="","",13)</f>
        <v/>
      </c>
      <c r="B22" s="4" t="n"/>
      <c r="C22" s="16" t="n"/>
      <c r="D22" s="16" t="n"/>
      <c r="E22" s="16" t="n"/>
      <c r="F22" s="7" t="n"/>
      <c r="G22" s="4" t="n"/>
      <c r="H22" s="7" t="n"/>
      <c r="I22" s="17">
        <f>IF(B22="","",IF(G22="Sim",IF(H22="","",H22),F22))</f>
        <v/>
      </c>
      <c r="J22" s="4" t="n"/>
      <c r="K22" s="7" t="n"/>
      <c r="L22" s="16" t="n"/>
      <c r="M22" s="16" t="n"/>
      <c r="N22" s="13">
        <f>IF(B22="","",IF(OR(I22="",'Painel'!$B$5=""),"",IFERROR(I22-'Painel'!$B$5,"")))</f>
        <v/>
      </c>
      <c r="O22" s="13">
        <f>IF(B22="","",IF(J22="","Sem estado",IF(J22="Cumprido","Concluído",IF(J22="Não aplicável","Não aplicável",IF(I22="","Sem data-limite",IF('Painel'!$B$5="","Sem estado",IF(N22&lt;0,"Em atraso",IF(N22&lt;='Painel'!$B$6,"A vencer","Planeado"))))))))</f>
        <v/>
      </c>
      <c r="P22" s="4" t="n"/>
      <c r="Q22" s="7" t="n"/>
      <c r="R22" s="16" t="n"/>
      <c r="S22" s="10">
        <f>IF(B22="","",IF(OR(C22="",D22="",E22="",G22="",J22="",Q22=""),"Completar campos obrigatórios",IF(AND(G22="Sim",H22=""),"Indicar nova data",IF(AND(J22&lt;&gt;"Não aplicável",I22=""),"Indicar data-limite",IF(AND(J22="Cumprido",K22=""),"Indicar data de cumprimento",IF(OR(P22="",P22="Não",AND(J22&lt;&gt;"Não aplicável",P22="Não aplicável")),"Confirmar fonte oficial","OK"))))))</f>
        <v/>
      </c>
    </row>
    <row r="23" ht="30" customHeight="1">
      <c r="A23" s="13">
        <f>IF(B23="","",14)</f>
        <v/>
      </c>
      <c r="B23" s="4" t="n"/>
      <c r="C23" s="16" t="n"/>
      <c r="D23" s="16" t="n"/>
      <c r="E23" s="16" t="n"/>
      <c r="F23" s="7" t="n"/>
      <c r="G23" s="4" t="n"/>
      <c r="H23" s="7" t="n"/>
      <c r="I23" s="17">
        <f>IF(B23="","",IF(G23="Sim",IF(H23="","",H23),F23))</f>
        <v/>
      </c>
      <c r="J23" s="4" t="n"/>
      <c r="K23" s="7" t="n"/>
      <c r="L23" s="16" t="n"/>
      <c r="M23" s="16" t="n"/>
      <c r="N23" s="13">
        <f>IF(B23="","",IF(OR(I23="",'Painel'!$B$5=""),"",IFERROR(I23-'Painel'!$B$5,"")))</f>
        <v/>
      </c>
      <c r="O23" s="13">
        <f>IF(B23="","",IF(J23="","Sem estado",IF(J23="Cumprido","Concluído",IF(J23="Não aplicável","Não aplicável",IF(I23="","Sem data-limite",IF('Painel'!$B$5="","Sem estado",IF(N23&lt;0,"Em atraso",IF(N23&lt;='Painel'!$B$6,"A vencer","Planeado"))))))))</f>
        <v/>
      </c>
      <c r="P23" s="4" t="n"/>
      <c r="Q23" s="7" t="n"/>
      <c r="R23" s="16" t="n"/>
      <c r="S23" s="10">
        <f>IF(B23="","",IF(OR(C23="",D23="",E23="",G23="",J23="",Q23=""),"Completar campos obrigatórios",IF(AND(G23="Sim",H23=""),"Indicar nova data",IF(AND(J23&lt;&gt;"Não aplicável",I23=""),"Indicar data-limite",IF(AND(J23="Cumprido",K23=""),"Indicar data de cumprimento",IF(OR(P23="",P23="Não",AND(J23&lt;&gt;"Não aplicável",P23="Não aplicável")),"Confirmar fonte oficial","OK"))))))</f>
        <v/>
      </c>
    </row>
    <row r="24" ht="30" customHeight="1">
      <c r="A24" s="13">
        <f>IF(B24="","",15)</f>
        <v/>
      </c>
      <c r="B24" s="4" t="n"/>
      <c r="C24" s="16" t="n"/>
      <c r="D24" s="16" t="n"/>
      <c r="E24" s="16" t="n"/>
      <c r="F24" s="7" t="n"/>
      <c r="G24" s="4" t="n"/>
      <c r="H24" s="7" t="n"/>
      <c r="I24" s="17">
        <f>IF(B24="","",IF(G24="Sim",IF(H24="","",H24),F24))</f>
        <v/>
      </c>
      <c r="J24" s="4" t="n"/>
      <c r="K24" s="7" t="n"/>
      <c r="L24" s="16" t="n"/>
      <c r="M24" s="16" t="n"/>
      <c r="N24" s="13">
        <f>IF(B24="","",IF(OR(I24="",'Painel'!$B$5=""),"",IFERROR(I24-'Painel'!$B$5,"")))</f>
        <v/>
      </c>
      <c r="O24" s="13">
        <f>IF(B24="","",IF(J24="","Sem estado",IF(J24="Cumprido","Concluído",IF(J24="Não aplicável","Não aplicável",IF(I24="","Sem data-limite",IF('Painel'!$B$5="","Sem estado",IF(N24&lt;0,"Em atraso",IF(N24&lt;='Painel'!$B$6,"A vencer","Planeado"))))))))</f>
        <v/>
      </c>
      <c r="P24" s="4" t="n"/>
      <c r="Q24" s="7" t="n"/>
      <c r="R24" s="16" t="n"/>
      <c r="S24" s="10">
        <f>IF(B24="","",IF(OR(C24="",D24="",E24="",G24="",J24="",Q24=""),"Completar campos obrigatórios",IF(AND(G24="Sim",H24=""),"Indicar nova data",IF(AND(J24&lt;&gt;"Não aplicável",I24=""),"Indicar data-limite",IF(AND(J24="Cumprido",K24=""),"Indicar data de cumprimento",IF(OR(P24="",P24="Não",AND(J24&lt;&gt;"Não aplicável",P24="Não aplicável")),"Confirmar fonte oficial","OK"))))))</f>
        <v/>
      </c>
    </row>
    <row r="25" ht="30" customHeight="1">
      <c r="A25" s="13">
        <f>IF(B25="","",16)</f>
        <v/>
      </c>
      <c r="B25" s="4" t="n"/>
      <c r="C25" s="16" t="n"/>
      <c r="D25" s="16" t="n"/>
      <c r="E25" s="16" t="n"/>
      <c r="F25" s="7" t="n"/>
      <c r="G25" s="4" t="n"/>
      <c r="H25" s="7" t="n"/>
      <c r="I25" s="17">
        <f>IF(B25="","",IF(G25="Sim",IF(H25="","",H25),F25))</f>
        <v/>
      </c>
      <c r="J25" s="4" t="n"/>
      <c r="K25" s="7" t="n"/>
      <c r="L25" s="16" t="n"/>
      <c r="M25" s="16" t="n"/>
      <c r="N25" s="13">
        <f>IF(B25="","",IF(OR(I25="",'Painel'!$B$5=""),"",IFERROR(I25-'Painel'!$B$5,"")))</f>
        <v/>
      </c>
      <c r="O25" s="13">
        <f>IF(B25="","",IF(J25="","Sem estado",IF(J25="Cumprido","Concluído",IF(J25="Não aplicável","Não aplicável",IF(I25="","Sem data-limite",IF('Painel'!$B$5="","Sem estado",IF(N25&lt;0,"Em atraso",IF(N25&lt;='Painel'!$B$6,"A vencer","Planeado"))))))))</f>
        <v/>
      </c>
      <c r="P25" s="4" t="n"/>
      <c r="Q25" s="7" t="n"/>
      <c r="R25" s="16" t="n"/>
      <c r="S25" s="10">
        <f>IF(B25="","",IF(OR(C25="",D25="",E25="",G25="",J25="",Q25=""),"Completar campos obrigatórios",IF(AND(G25="Sim",H25=""),"Indicar nova data",IF(AND(J25&lt;&gt;"Não aplicável",I25=""),"Indicar data-limite",IF(AND(J25="Cumprido",K25=""),"Indicar data de cumprimento",IF(OR(P25="",P25="Não",AND(J25&lt;&gt;"Não aplicável",P25="Não aplicável")),"Confirmar fonte oficial","OK"))))))</f>
        <v/>
      </c>
    </row>
    <row r="26" ht="30" customHeight="1">
      <c r="A26" s="13">
        <f>IF(B26="","",17)</f>
        <v/>
      </c>
      <c r="B26" s="4" t="n"/>
      <c r="C26" s="16" t="n"/>
      <c r="D26" s="16" t="n"/>
      <c r="E26" s="16" t="n"/>
      <c r="F26" s="7" t="n"/>
      <c r="G26" s="4" t="n"/>
      <c r="H26" s="7" t="n"/>
      <c r="I26" s="17">
        <f>IF(B26="","",IF(G26="Sim",IF(H26="","",H26),F26))</f>
        <v/>
      </c>
      <c r="J26" s="4" t="n"/>
      <c r="K26" s="7" t="n"/>
      <c r="L26" s="16" t="n"/>
      <c r="M26" s="16" t="n"/>
      <c r="N26" s="13">
        <f>IF(B26="","",IF(OR(I26="",'Painel'!$B$5=""),"",IFERROR(I26-'Painel'!$B$5,"")))</f>
        <v/>
      </c>
      <c r="O26" s="13">
        <f>IF(B26="","",IF(J26="","Sem estado",IF(J26="Cumprido","Concluído",IF(J26="Não aplicável","Não aplicável",IF(I26="","Sem data-limite",IF('Painel'!$B$5="","Sem estado",IF(N26&lt;0,"Em atraso",IF(N26&lt;='Painel'!$B$6,"A vencer","Planeado"))))))))</f>
        <v/>
      </c>
      <c r="P26" s="4" t="n"/>
      <c r="Q26" s="7" t="n"/>
      <c r="R26" s="16" t="n"/>
      <c r="S26" s="10">
        <f>IF(B26="","",IF(OR(C26="",D26="",E26="",G26="",J26="",Q26=""),"Completar campos obrigatórios",IF(AND(G26="Sim",H26=""),"Indicar nova data",IF(AND(J26&lt;&gt;"Não aplicável",I26=""),"Indicar data-limite",IF(AND(J26="Cumprido",K26=""),"Indicar data de cumprimento",IF(OR(P26="",P26="Não",AND(J26&lt;&gt;"Não aplicável",P26="Não aplicável")),"Confirmar fonte oficial","OK"))))))</f>
        <v/>
      </c>
    </row>
    <row r="27" ht="30" customHeight="1">
      <c r="A27" s="13">
        <f>IF(B27="","",18)</f>
        <v/>
      </c>
      <c r="B27" s="4" t="n"/>
      <c r="C27" s="16" t="n"/>
      <c r="D27" s="16" t="n"/>
      <c r="E27" s="16" t="n"/>
      <c r="F27" s="7" t="n"/>
      <c r="G27" s="4" t="n"/>
      <c r="H27" s="7" t="n"/>
      <c r="I27" s="17">
        <f>IF(B27="","",IF(G27="Sim",IF(H27="","",H27),F27))</f>
        <v/>
      </c>
      <c r="J27" s="4" t="n"/>
      <c r="K27" s="7" t="n"/>
      <c r="L27" s="16" t="n"/>
      <c r="M27" s="16" t="n"/>
      <c r="N27" s="13">
        <f>IF(B27="","",IF(OR(I27="",'Painel'!$B$5=""),"",IFERROR(I27-'Painel'!$B$5,"")))</f>
        <v/>
      </c>
      <c r="O27" s="13">
        <f>IF(B27="","",IF(J27="","Sem estado",IF(J27="Cumprido","Concluído",IF(J27="Não aplicável","Não aplicável",IF(I27="","Sem data-limite",IF('Painel'!$B$5="","Sem estado",IF(N27&lt;0,"Em atraso",IF(N27&lt;='Painel'!$B$6,"A vencer","Planeado"))))))))</f>
        <v/>
      </c>
      <c r="P27" s="4" t="n"/>
      <c r="Q27" s="7" t="n"/>
      <c r="R27" s="16" t="n"/>
      <c r="S27" s="10">
        <f>IF(B27="","",IF(OR(C27="",D27="",E27="",G27="",J27="",Q27=""),"Completar campos obrigatórios",IF(AND(G27="Sim",H27=""),"Indicar nova data",IF(AND(J27&lt;&gt;"Não aplicável",I27=""),"Indicar data-limite",IF(AND(J27="Cumprido",K27=""),"Indicar data de cumprimento",IF(OR(P27="",P27="Não",AND(J27&lt;&gt;"Não aplicável",P27="Não aplicável")),"Confirmar fonte oficial","OK"))))))</f>
        <v/>
      </c>
    </row>
    <row r="28" ht="30" customHeight="1">
      <c r="A28" s="13">
        <f>IF(B28="","",19)</f>
        <v/>
      </c>
      <c r="B28" s="4" t="n"/>
      <c r="C28" s="16" t="n"/>
      <c r="D28" s="16" t="n"/>
      <c r="E28" s="16" t="n"/>
      <c r="F28" s="7" t="n"/>
      <c r="G28" s="4" t="n"/>
      <c r="H28" s="7" t="n"/>
      <c r="I28" s="17">
        <f>IF(B28="","",IF(G28="Sim",IF(H28="","",H28),F28))</f>
        <v/>
      </c>
      <c r="J28" s="4" t="n"/>
      <c r="K28" s="7" t="n"/>
      <c r="L28" s="16" t="n"/>
      <c r="M28" s="16" t="n"/>
      <c r="N28" s="13">
        <f>IF(B28="","",IF(OR(I28="",'Painel'!$B$5=""),"",IFERROR(I28-'Painel'!$B$5,"")))</f>
        <v/>
      </c>
      <c r="O28" s="13">
        <f>IF(B28="","",IF(J28="","Sem estado",IF(J28="Cumprido","Concluído",IF(J28="Não aplicável","Não aplicável",IF(I28="","Sem data-limite",IF('Painel'!$B$5="","Sem estado",IF(N28&lt;0,"Em atraso",IF(N28&lt;='Painel'!$B$6,"A vencer","Planeado"))))))))</f>
        <v/>
      </c>
      <c r="P28" s="4" t="n"/>
      <c r="Q28" s="7" t="n"/>
      <c r="R28" s="16" t="n"/>
      <c r="S28" s="10">
        <f>IF(B28="","",IF(OR(C28="",D28="",E28="",G28="",J28="",Q28=""),"Completar campos obrigatórios",IF(AND(G28="Sim",H28=""),"Indicar nova data",IF(AND(J28&lt;&gt;"Não aplicável",I28=""),"Indicar data-limite",IF(AND(J28="Cumprido",K28=""),"Indicar data de cumprimento",IF(OR(P28="",P28="Não",AND(J28&lt;&gt;"Não aplicável",P28="Não aplicável")),"Confirmar fonte oficial","OK"))))))</f>
        <v/>
      </c>
    </row>
    <row r="29" ht="30" customHeight="1">
      <c r="A29" s="13">
        <f>IF(B29="","",20)</f>
        <v/>
      </c>
      <c r="B29" s="4" t="n"/>
      <c r="C29" s="16" t="n"/>
      <c r="D29" s="16" t="n"/>
      <c r="E29" s="16" t="n"/>
      <c r="F29" s="7" t="n"/>
      <c r="G29" s="4" t="n"/>
      <c r="H29" s="7" t="n"/>
      <c r="I29" s="17">
        <f>IF(B29="","",IF(G29="Sim",IF(H29="","",H29),F29))</f>
        <v/>
      </c>
      <c r="J29" s="4" t="n"/>
      <c r="K29" s="7" t="n"/>
      <c r="L29" s="16" t="n"/>
      <c r="M29" s="16" t="n"/>
      <c r="N29" s="13">
        <f>IF(B29="","",IF(OR(I29="",'Painel'!$B$5=""),"",IFERROR(I29-'Painel'!$B$5,"")))</f>
        <v/>
      </c>
      <c r="O29" s="13">
        <f>IF(B29="","",IF(J29="","Sem estado",IF(J29="Cumprido","Concluído",IF(J29="Não aplicável","Não aplicável",IF(I29="","Sem data-limite",IF('Painel'!$B$5="","Sem estado",IF(N29&lt;0,"Em atraso",IF(N29&lt;='Painel'!$B$6,"A vencer","Planeado"))))))))</f>
        <v/>
      </c>
      <c r="P29" s="4" t="n"/>
      <c r="Q29" s="7" t="n"/>
      <c r="R29" s="16" t="n"/>
      <c r="S29" s="10">
        <f>IF(B29="","",IF(OR(C29="",D29="",E29="",G29="",J29="",Q29=""),"Completar campos obrigatórios",IF(AND(G29="Sim",H29=""),"Indicar nova data",IF(AND(J29&lt;&gt;"Não aplicável",I29=""),"Indicar data-limite",IF(AND(J29="Cumprido",K29=""),"Indicar data de cumprimento",IF(OR(P29="",P29="Não",AND(J29&lt;&gt;"Não aplicável",P29="Não aplicável")),"Confirmar fonte oficial","OK"))))))</f>
        <v/>
      </c>
    </row>
    <row r="30" ht="30" customHeight="1">
      <c r="A30" s="13">
        <f>IF(B30="","",21)</f>
        <v/>
      </c>
      <c r="B30" s="4" t="n"/>
      <c r="C30" s="16" t="n"/>
      <c r="D30" s="16" t="n"/>
      <c r="E30" s="16" t="n"/>
      <c r="F30" s="7" t="n"/>
      <c r="G30" s="4" t="n"/>
      <c r="H30" s="7" t="n"/>
      <c r="I30" s="17">
        <f>IF(B30="","",IF(G30="Sim",IF(H30="","",H30),F30))</f>
        <v/>
      </c>
      <c r="J30" s="4" t="n"/>
      <c r="K30" s="7" t="n"/>
      <c r="L30" s="16" t="n"/>
      <c r="M30" s="16" t="n"/>
      <c r="N30" s="13">
        <f>IF(B30="","",IF(OR(I30="",'Painel'!$B$5=""),"",IFERROR(I30-'Painel'!$B$5,"")))</f>
        <v/>
      </c>
      <c r="O30" s="13">
        <f>IF(B30="","",IF(J30="","Sem estado",IF(J30="Cumprido","Concluído",IF(J30="Não aplicável","Não aplicável",IF(I30="","Sem data-limite",IF('Painel'!$B$5="","Sem estado",IF(N30&lt;0,"Em atraso",IF(N30&lt;='Painel'!$B$6,"A vencer","Planeado"))))))))</f>
        <v/>
      </c>
      <c r="P30" s="4" t="n"/>
      <c r="Q30" s="7" t="n"/>
      <c r="R30" s="16" t="n"/>
      <c r="S30" s="10">
        <f>IF(B30="","",IF(OR(C30="",D30="",E30="",G30="",J30="",Q30=""),"Completar campos obrigatórios",IF(AND(G30="Sim",H30=""),"Indicar nova data",IF(AND(J30&lt;&gt;"Não aplicável",I30=""),"Indicar data-limite",IF(AND(J30="Cumprido",K30=""),"Indicar data de cumprimento",IF(OR(P30="",P30="Não",AND(J30&lt;&gt;"Não aplicável",P30="Não aplicável")),"Confirmar fonte oficial","OK"))))))</f>
        <v/>
      </c>
    </row>
    <row r="31" ht="30" customHeight="1">
      <c r="A31" s="13">
        <f>IF(B31="","",22)</f>
        <v/>
      </c>
      <c r="B31" s="4" t="n"/>
      <c r="C31" s="16" t="n"/>
      <c r="D31" s="16" t="n"/>
      <c r="E31" s="16" t="n"/>
      <c r="F31" s="7" t="n"/>
      <c r="G31" s="4" t="n"/>
      <c r="H31" s="7" t="n"/>
      <c r="I31" s="17">
        <f>IF(B31="","",IF(G31="Sim",IF(H31="","",H31),F31))</f>
        <v/>
      </c>
      <c r="J31" s="4" t="n"/>
      <c r="K31" s="7" t="n"/>
      <c r="L31" s="16" t="n"/>
      <c r="M31" s="16" t="n"/>
      <c r="N31" s="13">
        <f>IF(B31="","",IF(OR(I31="",'Painel'!$B$5=""),"",IFERROR(I31-'Painel'!$B$5,"")))</f>
        <v/>
      </c>
      <c r="O31" s="13">
        <f>IF(B31="","",IF(J31="","Sem estado",IF(J31="Cumprido","Concluído",IF(J31="Não aplicável","Não aplicável",IF(I31="","Sem data-limite",IF('Painel'!$B$5="","Sem estado",IF(N31&lt;0,"Em atraso",IF(N31&lt;='Painel'!$B$6,"A vencer","Planeado"))))))))</f>
        <v/>
      </c>
      <c r="P31" s="4" t="n"/>
      <c r="Q31" s="7" t="n"/>
      <c r="R31" s="16" t="n"/>
      <c r="S31" s="10">
        <f>IF(B31="","",IF(OR(C31="",D31="",E31="",G31="",J31="",Q31=""),"Completar campos obrigatórios",IF(AND(G31="Sim",H31=""),"Indicar nova data",IF(AND(J31&lt;&gt;"Não aplicável",I31=""),"Indicar data-limite",IF(AND(J31="Cumprido",K31=""),"Indicar data de cumprimento",IF(OR(P31="",P31="Não",AND(J31&lt;&gt;"Não aplicável",P31="Não aplicável")),"Confirmar fonte oficial","OK"))))))</f>
        <v/>
      </c>
    </row>
    <row r="32" ht="30" customHeight="1">
      <c r="A32" s="13">
        <f>IF(B32="","",23)</f>
        <v/>
      </c>
      <c r="B32" s="4" t="n"/>
      <c r="C32" s="16" t="n"/>
      <c r="D32" s="16" t="n"/>
      <c r="E32" s="16" t="n"/>
      <c r="F32" s="7" t="n"/>
      <c r="G32" s="4" t="n"/>
      <c r="H32" s="7" t="n"/>
      <c r="I32" s="17">
        <f>IF(B32="","",IF(G32="Sim",IF(H32="","",H32),F32))</f>
        <v/>
      </c>
      <c r="J32" s="4" t="n"/>
      <c r="K32" s="7" t="n"/>
      <c r="L32" s="16" t="n"/>
      <c r="M32" s="16" t="n"/>
      <c r="N32" s="13">
        <f>IF(B32="","",IF(OR(I32="",'Painel'!$B$5=""),"",IFERROR(I32-'Painel'!$B$5,"")))</f>
        <v/>
      </c>
      <c r="O32" s="13">
        <f>IF(B32="","",IF(J32="","Sem estado",IF(J32="Cumprido","Concluído",IF(J32="Não aplicável","Não aplicável",IF(I32="","Sem data-limite",IF('Painel'!$B$5="","Sem estado",IF(N32&lt;0,"Em atraso",IF(N32&lt;='Painel'!$B$6,"A vencer","Planeado"))))))))</f>
        <v/>
      </c>
      <c r="P32" s="4" t="n"/>
      <c r="Q32" s="7" t="n"/>
      <c r="R32" s="16" t="n"/>
      <c r="S32" s="10">
        <f>IF(B32="","",IF(OR(C32="",D32="",E32="",G32="",J32="",Q32=""),"Completar campos obrigatórios",IF(AND(G32="Sim",H32=""),"Indicar nova data",IF(AND(J32&lt;&gt;"Não aplicável",I32=""),"Indicar data-limite",IF(AND(J32="Cumprido",K32=""),"Indicar data de cumprimento",IF(OR(P32="",P32="Não",AND(J32&lt;&gt;"Não aplicável",P32="Não aplicável")),"Confirmar fonte oficial","OK"))))))</f>
        <v/>
      </c>
    </row>
    <row r="33" ht="30" customHeight="1">
      <c r="A33" s="13">
        <f>IF(B33="","",24)</f>
        <v/>
      </c>
      <c r="B33" s="4" t="n"/>
      <c r="C33" s="16" t="n"/>
      <c r="D33" s="16" t="n"/>
      <c r="E33" s="16" t="n"/>
      <c r="F33" s="7" t="n"/>
      <c r="G33" s="4" t="n"/>
      <c r="H33" s="7" t="n"/>
      <c r="I33" s="17">
        <f>IF(B33="","",IF(G33="Sim",IF(H33="","",H33),F33))</f>
        <v/>
      </c>
      <c r="J33" s="4" t="n"/>
      <c r="K33" s="7" t="n"/>
      <c r="L33" s="16" t="n"/>
      <c r="M33" s="16" t="n"/>
      <c r="N33" s="13">
        <f>IF(B33="","",IF(OR(I33="",'Painel'!$B$5=""),"",IFERROR(I33-'Painel'!$B$5,"")))</f>
        <v/>
      </c>
      <c r="O33" s="13">
        <f>IF(B33="","",IF(J33="","Sem estado",IF(J33="Cumprido","Concluído",IF(J33="Não aplicável","Não aplicável",IF(I33="","Sem data-limite",IF('Painel'!$B$5="","Sem estado",IF(N33&lt;0,"Em atraso",IF(N33&lt;='Painel'!$B$6,"A vencer","Planeado"))))))))</f>
        <v/>
      </c>
      <c r="P33" s="4" t="n"/>
      <c r="Q33" s="7" t="n"/>
      <c r="R33" s="16" t="n"/>
      <c r="S33" s="10">
        <f>IF(B33="","",IF(OR(C33="",D33="",E33="",G33="",J33="",Q33=""),"Completar campos obrigatórios",IF(AND(G33="Sim",H33=""),"Indicar nova data",IF(AND(J33&lt;&gt;"Não aplicável",I33=""),"Indicar data-limite",IF(AND(J33="Cumprido",K33=""),"Indicar data de cumprimento",IF(OR(P33="",P33="Não",AND(J33&lt;&gt;"Não aplicável",P33="Não aplicável")),"Confirmar fonte oficial","OK"))))))</f>
        <v/>
      </c>
    </row>
    <row r="34" ht="30" customHeight="1">
      <c r="A34" s="13">
        <f>IF(B34="","",25)</f>
        <v/>
      </c>
      <c r="B34" s="4" t="n"/>
      <c r="C34" s="16" t="n"/>
      <c r="D34" s="16" t="n"/>
      <c r="E34" s="16" t="n"/>
      <c r="F34" s="7" t="n"/>
      <c r="G34" s="4" t="n"/>
      <c r="H34" s="7" t="n"/>
      <c r="I34" s="17">
        <f>IF(B34="","",IF(G34="Sim",IF(H34="","",H34),F34))</f>
        <v/>
      </c>
      <c r="J34" s="4" t="n"/>
      <c r="K34" s="7" t="n"/>
      <c r="L34" s="16" t="n"/>
      <c r="M34" s="16" t="n"/>
      <c r="N34" s="13">
        <f>IF(B34="","",IF(OR(I34="",'Painel'!$B$5=""),"",IFERROR(I34-'Painel'!$B$5,"")))</f>
        <v/>
      </c>
      <c r="O34" s="13">
        <f>IF(B34="","",IF(J34="","Sem estado",IF(J34="Cumprido","Concluído",IF(J34="Não aplicável","Não aplicável",IF(I34="","Sem data-limite",IF('Painel'!$B$5="","Sem estado",IF(N34&lt;0,"Em atraso",IF(N34&lt;='Painel'!$B$6,"A vencer","Planeado"))))))))</f>
        <v/>
      </c>
      <c r="P34" s="4" t="n"/>
      <c r="Q34" s="7" t="n"/>
      <c r="R34" s="16" t="n"/>
      <c r="S34" s="10">
        <f>IF(B34="","",IF(OR(C34="",D34="",E34="",G34="",J34="",Q34=""),"Completar campos obrigatórios",IF(AND(G34="Sim",H34=""),"Indicar nova data",IF(AND(J34&lt;&gt;"Não aplicável",I34=""),"Indicar data-limite",IF(AND(J34="Cumprido",K34=""),"Indicar data de cumprimento",IF(OR(P34="",P34="Não",AND(J34&lt;&gt;"Não aplicável",P34="Não aplicável")),"Confirmar fonte oficial","OK"))))))</f>
        <v/>
      </c>
    </row>
    <row r="35" ht="30" customHeight="1">
      <c r="A35" s="13">
        <f>IF(B35="","",26)</f>
        <v/>
      </c>
      <c r="B35" s="4" t="n"/>
      <c r="C35" s="16" t="n"/>
      <c r="D35" s="16" t="n"/>
      <c r="E35" s="16" t="n"/>
      <c r="F35" s="7" t="n"/>
      <c r="G35" s="4" t="n"/>
      <c r="H35" s="7" t="n"/>
      <c r="I35" s="17">
        <f>IF(B35="","",IF(G35="Sim",IF(H35="","",H35),F35))</f>
        <v/>
      </c>
      <c r="J35" s="4" t="n"/>
      <c r="K35" s="7" t="n"/>
      <c r="L35" s="16" t="n"/>
      <c r="M35" s="16" t="n"/>
      <c r="N35" s="13">
        <f>IF(B35="","",IF(OR(I35="",'Painel'!$B$5=""),"",IFERROR(I35-'Painel'!$B$5,"")))</f>
        <v/>
      </c>
      <c r="O35" s="13">
        <f>IF(B35="","",IF(J35="","Sem estado",IF(J35="Cumprido","Concluído",IF(J35="Não aplicável","Não aplicável",IF(I35="","Sem data-limite",IF('Painel'!$B$5="","Sem estado",IF(N35&lt;0,"Em atraso",IF(N35&lt;='Painel'!$B$6,"A vencer","Planeado"))))))))</f>
        <v/>
      </c>
      <c r="P35" s="4" t="n"/>
      <c r="Q35" s="7" t="n"/>
      <c r="R35" s="16" t="n"/>
      <c r="S35" s="10">
        <f>IF(B35="","",IF(OR(C35="",D35="",E35="",G35="",J35="",Q35=""),"Completar campos obrigatórios",IF(AND(G35="Sim",H35=""),"Indicar nova data",IF(AND(J35&lt;&gt;"Não aplicável",I35=""),"Indicar data-limite",IF(AND(J35="Cumprido",K35=""),"Indicar data de cumprimento",IF(OR(P35="",P35="Não",AND(J35&lt;&gt;"Não aplicável",P35="Não aplicável")),"Confirmar fonte oficial","OK"))))))</f>
        <v/>
      </c>
    </row>
    <row r="36" ht="30" customHeight="1">
      <c r="A36" s="13">
        <f>IF(B36="","",27)</f>
        <v/>
      </c>
      <c r="B36" s="4" t="n"/>
      <c r="C36" s="16" t="n"/>
      <c r="D36" s="16" t="n"/>
      <c r="E36" s="16" t="n"/>
      <c r="F36" s="7" t="n"/>
      <c r="G36" s="4" t="n"/>
      <c r="H36" s="7" t="n"/>
      <c r="I36" s="17">
        <f>IF(B36="","",IF(G36="Sim",IF(H36="","",H36),F36))</f>
        <v/>
      </c>
      <c r="J36" s="4" t="n"/>
      <c r="K36" s="7" t="n"/>
      <c r="L36" s="16" t="n"/>
      <c r="M36" s="16" t="n"/>
      <c r="N36" s="13">
        <f>IF(B36="","",IF(OR(I36="",'Painel'!$B$5=""),"",IFERROR(I36-'Painel'!$B$5,"")))</f>
        <v/>
      </c>
      <c r="O36" s="13">
        <f>IF(B36="","",IF(J36="","Sem estado",IF(J36="Cumprido","Concluído",IF(J36="Não aplicável","Não aplicável",IF(I36="","Sem data-limite",IF('Painel'!$B$5="","Sem estado",IF(N36&lt;0,"Em atraso",IF(N36&lt;='Painel'!$B$6,"A vencer","Planeado"))))))))</f>
        <v/>
      </c>
      <c r="P36" s="4" t="n"/>
      <c r="Q36" s="7" t="n"/>
      <c r="R36" s="16" t="n"/>
      <c r="S36" s="10">
        <f>IF(B36="","",IF(OR(C36="",D36="",E36="",G36="",J36="",Q36=""),"Completar campos obrigatórios",IF(AND(G36="Sim",H36=""),"Indicar nova data",IF(AND(J36&lt;&gt;"Não aplicável",I36=""),"Indicar data-limite",IF(AND(J36="Cumprido",K36=""),"Indicar data de cumprimento",IF(OR(P36="",P36="Não",AND(J36&lt;&gt;"Não aplicável",P36="Não aplicável")),"Confirmar fonte oficial","OK"))))))</f>
        <v/>
      </c>
    </row>
    <row r="37" ht="30" customHeight="1">
      <c r="A37" s="13">
        <f>IF(B37="","",28)</f>
        <v/>
      </c>
      <c r="B37" s="4" t="n"/>
      <c r="C37" s="16" t="n"/>
      <c r="D37" s="16" t="n"/>
      <c r="E37" s="16" t="n"/>
      <c r="F37" s="7" t="n"/>
      <c r="G37" s="4" t="n"/>
      <c r="H37" s="7" t="n"/>
      <c r="I37" s="17">
        <f>IF(B37="","",IF(G37="Sim",IF(H37="","",H37),F37))</f>
        <v/>
      </c>
      <c r="J37" s="4" t="n"/>
      <c r="K37" s="7" t="n"/>
      <c r="L37" s="16" t="n"/>
      <c r="M37" s="16" t="n"/>
      <c r="N37" s="13">
        <f>IF(B37="","",IF(OR(I37="",'Painel'!$B$5=""),"",IFERROR(I37-'Painel'!$B$5,"")))</f>
        <v/>
      </c>
      <c r="O37" s="13">
        <f>IF(B37="","",IF(J37="","Sem estado",IF(J37="Cumprido","Concluído",IF(J37="Não aplicável","Não aplicável",IF(I37="","Sem data-limite",IF('Painel'!$B$5="","Sem estado",IF(N37&lt;0,"Em atraso",IF(N37&lt;='Painel'!$B$6,"A vencer","Planeado"))))))))</f>
        <v/>
      </c>
      <c r="P37" s="4" t="n"/>
      <c r="Q37" s="7" t="n"/>
      <c r="R37" s="16" t="n"/>
      <c r="S37" s="10">
        <f>IF(B37="","",IF(OR(C37="",D37="",E37="",G37="",J37="",Q37=""),"Completar campos obrigatórios",IF(AND(G37="Sim",H37=""),"Indicar nova data",IF(AND(J37&lt;&gt;"Não aplicável",I37=""),"Indicar data-limite",IF(AND(J37="Cumprido",K37=""),"Indicar data de cumprimento",IF(OR(P37="",P37="Não",AND(J37&lt;&gt;"Não aplicável",P37="Não aplicável")),"Confirmar fonte oficial","OK"))))))</f>
        <v/>
      </c>
    </row>
    <row r="38" ht="30" customHeight="1">
      <c r="A38" s="13">
        <f>IF(B38="","",29)</f>
        <v/>
      </c>
      <c r="B38" s="4" t="n"/>
      <c r="C38" s="16" t="n"/>
      <c r="D38" s="16" t="n"/>
      <c r="E38" s="16" t="n"/>
      <c r="F38" s="7" t="n"/>
      <c r="G38" s="4" t="n"/>
      <c r="H38" s="7" t="n"/>
      <c r="I38" s="17">
        <f>IF(B38="","",IF(G38="Sim",IF(H38="","",H38),F38))</f>
        <v/>
      </c>
      <c r="J38" s="4" t="n"/>
      <c r="K38" s="7" t="n"/>
      <c r="L38" s="16" t="n"/>
      <c r="M38" s="16" t="n"/>
      <c r="N38" s="13">
        <f>IF(B38="","",IF(OR(I38="",'Painel'!$B$5=""),"",IFERROR(I38-'Painel'!$B$5,"")))</f>
        <v/>
      </c>
      <c r="O38" s="13">
        <f>IF(B38="","",IF(J38="","Sem estado",IF(J38="Cumprido","Concluído",IF(J38="Não aplicável","Não aplicável",IF(I38="","Sem data-limite",IF('Painel'!$B$5="","Sem estado",IF(N38&lt;0,"Em atraso",IF(N38&lt;='Painel'!$B$6,"A vencer","Planeado"))))))))</f>
        <v/>
      </c>
      <c r="P38" s="4" t="n"/>
      <c r="Q38" s="7" t="n"/>
      <c r="R38" s="16" t="n"/>
      <c r="S38" s="10">
        <f>IF(B38="","",IF(OR(C38="",D38="",E38="",G38="",J38="",Q38=""),"Completar campos obrigatórios",IF(AND(G38="Sim",H38=""),"Indicar nova data",IF(AND(J38&lt;&gt;"Não aplicável",I38=""),"Indicar data-limite",IF(AND(J38="Cumprido",K38=""),"Indicar data de cumprimento",IF(OR(P38="",P38="Não",AND(J38&lt;&gt;"Não aplicável",P38="Não aplicável")),"Confirmar fonte oficial","OK"))))))</f>
        <v/>
      </c>
    </row>
    <row r="39" ht="30" customHeight="1">
      <c r="A39" s="13">
        <f>IF(B39="","",30)</f>
        <v/>
      </c>
      <c r="B39" s="4" t="n"/>
      <c r="C39" s="16" t="n"/>
      <c r="D39" s="16" t="n"/>
      <c r="E39" s="16" t="n"/>
      <c r="F39" s="7" t="n"/>
      <c r="G39" s="4" t="n"/>
      <c r="H39" s="7" t="n"/>
      <c r="I39" s="17">
        <f>IF(B39="","",IF(G39="Sim",IF(H39="","",H39),F39))</f>
        <v/>
      </c>
      <c r="J39" s="4" t="n"/>
      <c r="K39" s="7" t="n"/>
      <c r="L39" s="16" t="n"/>
      <c r="M39" s="16" t="n"/>
      <c r="N39" s="13">
        <f>IF(B39="","",IF(OR(I39="",'Painel'!$B$5=""),"",IFERROR(I39-'Painel'!$B$5,"")))</f>
        <v/>
      </c>
      <c r="O39" s="13">
        <f>IF(B39="","",IF(J39="","Sem estado",IF(J39="Cumprido","Concluído",IF(J39="Não aplicável","Não aplicável",IF(I39="","Sem data-limite",IF('Painel'!$B$5="","Sem estado",IF(N39&lt;0,"Em atraso",IF(N39&lt;='Painel'!$B$6,"A vencer","Planeado"))))))))</f>
        <v/>
      </c>
      <c r="P39" s="4" t="n"/>
      <c r="Q39" s="7" t="n"/>
      <c r="R39" s="16" t="n"/>
      <c r="S39" s="10">
        <f>IF(B39="","",IF(OR(C39="",D39="",E39="",G39="",J39="",Q39=""),"Completar campos obrigatórios",IF(AND(G39="Sim",H39=""),"Indicar nova data",IF(AND(J39&lt;&gt;"Não aplicável",I39=""),"Indicar data-limite",IF(AND(J39="Cumprido",K39=""),"Indicar data de cumprimento",IF(OR(P39="",P39="Não",AND(J39&lt;&gt;"Não aplicável",P39="Não aplicável")),"Confirmar fonte oficial","OK"))))))</f>
        <v/>
      </c>
    </row>
    <row r="40" ht="30" customHeight="1">
      <c r="A40" s="13">
        <f>IF(B40="","",31)</f>
        <v/>
      </c>
      <c r="B40" s="4" t="n"/>
      <c r="C40" s="16" t="n"/>
      <c r="D40" s="16" t="n"/>
      <c r="E40" s="16" t="n"/>
      <c r="F40" s="7" t="n"/>
      <c r="G40" s="4" t="n"/>
      <c r="H40" s="7" t="n"/>
      <c r="I40" s="17">
        <f>IF(B40="","",IF(G40="Sim",IF(H40="","",H40),F40))</f>
        <v/>
      </c>
      <c r="J40" s="4" t="n"/>
      <c r="K40" s="7" t="n"/>
      <c r="L40" s="16" t="n"/>
      <c r="M40" s="16" t="n"/>
      <c r="N40" s="13">
        <f>IF(B40="","",IF(OR(I40="",'Painel'!$B$5=""),"",IFERROR(I40-'Painel'!$B$5,"")))</f>
        <v/>
      </c>
      <c r="O40" s="13">
        <f>IF(B40="","",IF(J40="","Sem estado",IF(J40="Cumprido","Concluído",IF(J40="Não aplicável","Não aplicável",IF(I40="","Sem data-limite",IF('Painel'!$B$5="","Sem estado",IF(N40&lt;0,"Em atraso",IF(N40&lt;='Painel'!$B$6,"A vencer","Planeado"))))))))</f>
        <v/>
      </c>
      <c r="P40" s="4" t="n"/>
      <c r="Q40" s="7" t="n"/>
      <c r="R40" s="16" t="n"/>
      <c r="S40" s="10">
        <f>IF(B40="","",IF(OR(C40="",D40="",E40="",G40="",J40="",Q40=""),"Completar campos obrigatórios",IF(AND(G40="Sim",H40=""),"Indicar nova data",IF(AND(J40&lt;&gt;"Não aplicável",I40=""),"Indicar data-limite",IF(AND(J40="Cumprido",K40=""),"Indicar data de cumprimento",IF(OR(P40="",P40="Não",AND(J40&lt;&gt;"Não aplicável",P40="Não aplicável")),"Confirmar fonte oficial","OK"))))))</f>
        <v/>
      </c>
    </row>
    <row r="41" ht="30" customHeight="1">
      <c r="A41" s="13">
        <f>IF(B41="","",32)</f>
        <v/>
      </c>
      <c r="B41" s="4" t="n"/>
      <c r="C41" s="16" t="n"/>
      <c r="D41" s="16" t="n"/>
      <c r="E41" s="16" t="n"/>
      <c r="F41" s="7" t="n"/>
      <c r="G41" s="4" t="n"/>
      <c r="H41" s="7" t="n"/>
      <c r="I41" s="17">
        <f>IF(B41="","",IF(G41="Sim",IF(H41="","",H41),F41))</f>
        <v/>
      </c>
      <c r="J41" s="4" t="n"/>
      <c r="K41" s="7" t="n"/>
      <c r="L41" s="16" t="n"/>
      <c r="M41" s="16" t="n"/>
      <c r="N41" s="13">
        <f>IF(B41="","",IF(OR(I41="",'Painel'!$B$5=""),"",IFERROR(I41-'Painel'!$B$5,"")))</f>
        <v/>
      </c>
      <c r="O41" s="13">
        <f>IF(B41="","",IF(J41="","Sem estado",IF(J41="Cumprido","Concluído",IF(J41="Não aplicável","Não aplicável",IF(I41="","Sem data-limite",IF('Painel'!$B$5="","Sem estado",IF(N41&lt;0,"Em atraso",IF(N41&lt;='Painel'!$B$6,"A vencer","Planeado"))))))))</f>
        <v/>
      </c>
      <c r="P41" s="4" t="n"/>
      <c r="Q41" s="7" t="n"/>
      <c r="R41" s="16" t="n"/>
      <c r="S41" s="10">
        <f>IF(B41="","",IF(OR(C41="",D41="",E41="",G41="",J41="",Q41=""),"Completar campos obrigatórios",IF(AND(G41="Sim",H41=""),"Indicar nova data",IF(AND(J41&lt;&gt;"Não aplicável",I41=""),"Indicar data-limite",IF(AND(J41="Cumprido",K41=""),"Indicar data de cumprimento",IF(OR(P41="",P41="Não",AND(J41&lt;&gt;"Não aplicável",P41="Não aplicável")),"Confirmar fonte oficial","OK"))))))</f>
        <v/>
      </c>
    </row>
    <row r="42" ht="30" customHeight="1">
      <c r="A42" s="13">
        <f>IF(B42="","",33)</f>
        <v/>
      </c>
      <c r="B42" s="4" t="n"/>
      <c r="C42" s="16" t="n"/>
      <c r="D42" s="16" t="n"/>
      <c r="E42" s="16" t="n"/>
      <c r="F42" s="7" t="n"/>
      <c r="G42" s="4" t="n"/>
      <c r="H42" s="7" t="n"/>
      <c r="I42" s="17">
        <f>IF(B42="","",IF(G42="Sim",IF(H42="","",H42),F42))</f>
        <v/>
      </c>
      <c r="J42" s="4" t="n"/>
      <c r="K42" s="7" t="n"/>
      <c r="L42" s="16" t="n"/>
      <c r="M42" s="16" t="n"/>
      <c r="N42" s="13">
        <f>IF(B42="","",IF(OR(I42="",'Painel'!$B$5=""),"",IFERROR(I42-'Painel'!$B$5,"")))</f>
        <v/>
      </c>
      <c r="O42" s="13">
        <f>IF(B42="","",IF(J42="","Sem estado",IF(J42="Cumprido","Concluído",IF(J42="Não aplicável","Não aplicável",IF(I42="","Sem data-limite",IF('Painel'!$B$5="","Sem estado",IF(N42&lt;0,"Em atraso",IF(N42&lt;='Painel'!$B$6,"A vencer","Planeado"))))))))</f>
        <v/>
      </c>
      <c r="P42" s="4" t="n"/>
      <c r="Q42" s="7" t="n"/>
      <c r="R42" s="16" t="n"/>
      <c r="S42" s="10">
        <f>IF(B42="","",IF(OR(C42="",D42="",E42="",G42="",J42="",Q42=""),"Completar campos obrigatórios",IF(AND(G42="Sim",H42=""),"Indicar nova data",IF(AND(J42&lt;&gt;"Não aplicável",I42=""),"Indicar data-limite",IF(AND(J42="Cumprido",K42=""),"Indicar data de cumprimento",IF(OR(P42="",P42="Não",AND(J42&lt;&gt;"Não aplicável",P42="Não aplicável")),"Confirmar fonte oficial","OK"))))))</f>
        <v/>
      </c>
    </row>
    <row r="43" ht="30" customHeight="1">
      <c r="A43" s="13">
        <f>IF(B43="","",34)</f>
        <v/>
      </c>
      <c r="B43" s="4" t="n"/>
      <c r="C43" s="16" t="n"/>
      <c r="D43" s="16" t="n"/>
      <c r="E43" s="16" t="n"/>
      <c r="F43" s="7" t="n"/>
      <c r="G43" s="4" t="n"/>
      <c r="H43" s="7" t="n"/>
      <c r="I43" s="17">
        <f>IF(B43="","",IF(G43="Sim",IF(H43="","",H43),F43))</f>
        <v/>
      </c>
      <c r="J43" s="4" t="n"/>
      <c r="K43" s="7" t="n"/>
      <c r="L43" s="16" t="n"/>
      <c r="M43" s="16" t="n"/>
      <c r="N43" s="13">
        <f>IF(B43="","",IF(OR(I43="",'Painel'!$B$5=""),"",IFERROR(I43-'Painel'!$B$5,"")))</f>
        <v/>
      </c>
      <c r="O43" s="13">
        <f>IF(B43="","",IF(J43="","Sem estado",IF(J43="Cumprido","Concluído",IF(J43="Não aplicável","Não aplicável",IF(I43="","Sem data-limite",IF('Painel'!$B$5="","Sem estado",IF(N43&lt;0,"Em atraso",IF(N43&lt;='Painel'!$B$6,"A vencer","Planeado"))))))))</f>
        <v/>
      </c>
      <c r="P43" s="4" t="n"/>
      <c r="Q43" s="7" t="n"/>
      <c r="R43" s="16" t="n"/>
      <c r="S43" s="10">
        <f>IF(B43="","",IF(OR(C43="",D43="",E43="",G43="",J43="",Q43=""),"Completar campos obrigatórios",IF(AND(G43="Sim",H43=""),"Indicar nova data",IF(AND(J43&lt;&gt;"Não aplicável",I43=""),"Indicar data-limite",IF(AND(J43="Cumprido",K43=""),"Indicar data de cumprimento",IF(OR(P43="",P43="Não",AND(J43&lt;&gt;"Não aplicável",P43="Não aplicável")),"Confirmar fonte oficial","OK"))))))</f>
        <v/>
      </c>
    </row>
    <row r="44" ht="30" customHeight="1">
      <c r="A44" s="13">
        <f>IF(B44="","",35)</f>
        <v/>
      </c>
      <c r="B44" s="4" t="n"/>
      <c r="C44" s="16" t="n"/>
      <c r="D44" s="16" t="n"/>
      <c r="E44" s="16" t="n"/>
      <c r="F44" s="7" t="n"/>
      <c r="G44" s="4" t="n"/>
      <c r="H44" s="7" t="n"/>
      <c r="I44" s="17">
        <f>IF(B44="","",IF(G44="Sim",IF(H44="","",H44),F44))</f>
        <v/>
      </c>
      <c r="J44" s="4" t="n"/>
      <c r="K44" s="7" t="n"/>
      <c r="L44" s="16" t="n"/>
      <c r="M44" s="16" t="n"/>
      <c r="N44" s="13">
        <f>IF(B44="","",IF(OR(I44="",'Painel'!$B$5=""),"",IFERROR(I44-'Painel'!$B$5,"")))</f>
        <v/>
      </c>
      <c r="O44" s="13">
        <f>IF(B44="","",IF(J44="","Sem estado",IF(J44="Cumprido","Concluído",IF(J44="Não aplicável","Não aplicável",IF(I44="","Sem data-limite",IF('Painel'!$B$5="","Sem estado",IF(N44&lt;0,"Em atraso",IF(N44&lt;='Painel'!$B$6,"A vencer","Planeado"))))))))</f>
        <v/>
      </c>
      <c r="P44" s="4" t="n"/>
      <c r="Q44" s="7" t="n"/>
      <c r="R44" s="16" t="n"/>
      <c r="S44" s="10">
        <f>IF(B44="","",IF(OR(C44="",D44="",E44="",G44="",J44="",Q44=""),"Completar campos obrigatórios",IF(AND(G44="Sim",H44=""),"Indicar nova data",IF(AND(J44&lt;&gt;"Não aplicável",I44=""),"Indicar data-limite",IF(AND(J44="Cumprido",K44=""),"Indicar data de cumprimento",IF(OR(P44="",P44="Não",AND(J44&lt;&gt;"Não aplicável",P44="Não aplicável")),"Confirmar fonte oficial","OK"))))))</f>
        <v/>
      </c>
    </row>
    <row r="45" ht="30" customHeight="1">
      <c r="A45" s="13">
        <f>IF(B45="","",36)</f>
        <v/>
      </c>
      <c r="B45" s="4" t="n"/>
      <c r="C45" s="16" t="n"/>
      <c r="D45" s="16" t="n"/>
      <c r="E45" s="16" t="n"/>
      <c r="F45" s="7" t="n"/>
      <c r="G45" s="4" t="n"/>
      <c r="H45" s="7" t="n"/>
      <c r="I45" s="17">
        <f>IF(B45="","",IF(G45="Sim",IF(H45="","",H45),F45))</f>
        <v/>
      </c>
      <c r="J45" s="4" t="n"/>
      <c r="K45" s="7" t="n"/>
      <c r="L45" s="16" t="n"/>
      <c r="M45" s="16" t="n"/>
      <c r="N45" s="13">
        <f>IF(B45="","",IF(OR(I45="",'Painel'!$B$5=""),"",IFERROR(I45-'Painel'!$B$5,"")))</f>
        <v/>
      </c>
      <c r="O45" s="13">
        <f>IF(B45="","",IF(J45="","Sem estado",IF(J45="Cumprido","Concluído",IF(J45="Não aplicável","Não aplicável",IF(I45="","Sem data-limite",IF('Painel'!$B$5="","Sem estado",IF(N45&lt;0,"Em atraso",IF(N45&lt;='Painel'!$B$6,"A vencer","Planeado"))))))))</f>
        <v/>
      </c>
      <c r="P45" s="4" t="n"/>
      <c r="Q45" s="7" t="n"/>
      <c r="R45" s="16" t="n"/>
      <c r="S45" s="10">
        <f>IF(B45="","",IF(OR(C45="",D45="",E45="",G45="",J45="",Q45=""),"Completar campos obrigatórios",IF(AND(G45="Sim",H45=""),"Indicar nova data",IF(AND(J45&lt;&gt;"Não aplicável",I45=""),"Indicar data-limite",IF(AND(J45="Cumprido",K45=""),"Indicar data de cumprimento",IF(OR(P45="",P45="Não",AND(J45&lt;&gt;"Não aplicável",P45="Não aplicável")),"Confirmar fonte oficial","OK"))))))</f>
        <v/>
      </c>
    </row>
    <row r="46" ht="30" customHeight="1">
      <c r="A46" s="13">
        <f>IF(B46="","",37)</f>
        <v/>
      </c>
      <c r="B46" s="4" t="n"/>
      <c r="C46" s="16" t="n"/>
      <c r="D46" s="16" t="n"/>
      <c r="E46" s="16" t="n"/>
      <c r="F46" s="7" t="n"/>
      <c r="G46" s="4" t="n"/>
      <c r="H46" s="7" t="n"/>
      <c r="I46" s="17">
        <f>IF(B46="","",IF(G46="Sim",IF(H46="","",H46),F46))</f>
        <v/>
      </c>
      <c r="J46" s="4" t="n"/>
      <c r="K46" s="7" t="n"/>
      <c r="L46" s="16" t="n"/>
      <c r="M46" s="16" t="n"/>
      <c r="N46" s="13">
        <f>IF(B46="","",IF(OR(I46="",'Painel'!$B$5=""),"",IFERROR(I46-'Painel'!$B$5,"")))</f>
        <v/>
      </c>
      <c r="O46" s="13">
        <f>IF(B46="","",IF(J46="","Sem estado",IF(J46="Cumprido","Concluído",IF(J46="Não aplicável","Não aplicável",IF(I46="","Sem data-limite",IF('Painel'!$B$5="","Sem estado",IF(N46&lt;0,"Em atraso",IF(N46&lt;='Painel'!$B$6,"A vencer","Planeado"))))))))</f>
        <v/>
      </c>
      <c r="P46" s="4" t="n"/>
      <c r="Q46" s="7" t="n"/>
      <c r="R46" s="16" t="n"/>
      <c r="S46" s="10">
        <f>IF(B46="","",IF(OR(C46="",D46="",E46="",G46="",J46="",Q46=""),"Completar campos obrigatórios",IF(AND(G46="Sim",H46=""),"Indicar nova data",IF(AND(J46&lt;&gt;"Não aplicável",I46=""),"Indicar data-limite",IF(AND(J46="Cumprido",K46=""),"Indicar data de cumprimento",IF(OR(P46="",P46="Não",AND(J46&lt;&gt;"Não aplicável",P46="Não aplicável")),"Confirmar fonte oficial","OK"))))))</f>
        <v/>
      </c>
    </row>
    <row r="47" ht="30" customHeight="1">
      <c r="A47" s="13">
        <f>IF(B47="","",38)</f>
        <v/>
      </c>
      <c r="B47" s="4" t="n"/>
      <c r="C47" s="16" t="n"/>
      <c r="D47" s="16" t="n"/>
      <c r="E47" s="16" t="n"/>
      <c r="F47" s="7" t="n"/>
      <c r="G47" s="4" t="n"/>
      <c r="H47" s="7" t="n"/>
      <c r="I47" s="17">
        <f>IF(B47="","",IF(G47="Sim",IF(H47="","",H47),F47))</f>
        <v/>
      </c>
      <c r="J47" s="4" t="n"/>
      <c r="K47" s="7" t="n"/>
      <c r="L47" s="16" t="n"/>
      <c r="M47" s="16" t="n"/>
      <c r="N47" s="13">
        <f>IF(B47="","",IF(OR(I47="",'Painel'!$B$5=""),"",IFERROR(I47-'Painel'!$B$5,"")))</f>
        <v/>
      </c>
      <c r="O47" s="13">
        <f>IF(B47="","",IF(J47="","Sem estado",IF(J47="Cumprido","Concluído",IF(J47="Não aplicável","Não aplicável",IF(I47="","Sem data-limite",IF('Painel'!$B$5="","Sem estado",IF(N47&lt;0,"Em atraso",IF(N47&lt;='Painel'!$B$6,"A vencer","Planeado"))))))))</f>
        <v/>
      </c>
      <c r="P47" s="4" t="n"/>
      <c r="Q47" s="7" t="n"/>
      <c r="R47" s="16" t="n"/>
      <c r="S47" s="10">
        <f>IF(B47="","",IF(OR(C47="",D47="",E47="",G47="",J47="",Q47=""),"Completar campos obrigatórios",IF(AND(G47="Sim",H47=""),"Indicar nova data",IF(AND(J47&lt;&gt;"Não aplicável",I47=""),"Indicar data-limite",IF(AND(J47="Cumprido",K47=""),"Indicar data de cumprimento",IF(OR(P47="",P47="Não",AND(J47&lt;&gt;"Não aplicável",P47="Não aplicável")),"Confirmar fonte oficial","OK"))))))</f>
        <v/>
      </c>
    </row>
    <row r="48" ht="30" customHeight="1">
      <c r="A48" s="13">
        <f>IF(B48="","",39)</f>
        <v/>
      </c>
      <c r="B48" s="4" t="n"/>
      <c r="C48" s="16" t="n"/>
      <c r="D48" s="16" t="n"/>
      <c r="E48" s="16" t="n"/>
      <c r="F48" s="7" t="n"/>
      <c r="G48" s="4" t="n"/>
      <c r="H48" s="7" t="n"/>
      <c r="I48" s="17">
        <f>IF(B48="","",IF(G48="Sim",IF(H48="","",H48),F48))</f>
        <v/>
      </c>
      <c r="J48" s="4" t="n"/>
      <c r="K48" s="7" t="n"/>
      <c r="L48" s="16" t="n"/>
      <c r="M48" s="16" t="n"/>
      <c r="N48" s="13">
        <f>IF(B48="","",IF(OR(I48="",'Painel'!$B$5=""),"",IFERROR(I48-'Painel'!$B$5,"")))</f>
        <v/>
      </c>
      <c r="O48" s="13">
        <f>IF(B48="","",IF(J48="","Sem estado",IF(J48="Cumprido","Concluído",IF(J48="Não aplicável","Não aplicável",IF(I48="","Sem data-limite",IF('Painel'!$B$5="","Sem estado",IF(N48&lt;0,"Em atraso",IF(N48&lt;='Painel'!$B$6,"A vencer","Planeado"))))))))</f>
        <v/>
      </c>
      <c r="P48" s="4" t="n"/>
      <c r="Q48" s="7" t="n"/>
      <c r="R48" s="16" t="n"/>
      <c r="S48" s="10">
        <f>IF(B48="","",IF(OR(C48="",D48="",E48="",G48="",J48="",Q48=""),"Completar campos obrigatórios",IF(AND(G48="Sim",H48=""),"Indicar nova data",IF(AND(J48&lt;&gt;"Não aplicável",I48=""),"Indicar data-limite",IF(AND(J48="Cumprido",K48=""),"Indicar data de cumprimento",IF(OR(P48="",P48="Não",AND(J48&lt;&gt;"Não aplicável",P48="Não aplicável")),"Confirmar fonte oficial","OK"))))))</f>
        <v/>
      </c>
    </row>
    <row r="49" ht="30" customHeight="1">
      <c r="A49" s="13">
        <f>IF(B49="","",40)</f>
        <v/>
      </c>
      <c r="B49" s="4" t="n"/>
      <c r="C49" s="16" t="n"/>
      <c r="D49" s="16" t="n"/>
      <c r="E49" s="16" t="n"/>
      <c r="F49" s="7" t="n"/>
      <c r="G49" s="4" t="n"/>
      <c r="H49" s="7" t="n"/>
      <c r="I49" s="17">
        <f>IF(B49="","",IF(G49="Sim",IF(H49="","",H49),F49))</f>
        <v/>
      </c>
      <c r="J49" s="4" t="n"/>
      <c r="K49" s="7" t="n"/>
      <c r="L49" s="16" t="n"/>
      <c r="M49" s="16" t="n"/>
      <c r="N49" s="13">
        <f>IF(B49="","",IF(OR(I49="",'Painel'!$B$5=""),"",IFERROR(I49-'Painel'!$B$5,"")))</f>
        <v/>
      </c>
      <c r="O49" s="13">
        <f>IF(B49="","",IF(J49="","Sem estado",IF(J49="Cumprido","Concluído",IF(J49="Não aplicável","Não aplicável",IF(I49="","Sem data-limite",IF('Painel'!$B$5="","Sem estado",IF(N49&lt;0,"Em atraso",IF(N49&lt;='Painel'!$B$6,"A vencer","Planeado"))))))))</f>
        <v/>
      </c>
      <c r="P49" s="4" t="n"/>
      <c r="Q49" s="7" t="n"/>
      <c r="R49" s="16" t="n"/>
      <c r="S49" s="10">
        <f>IF(B49="","",IF(OR(C49="",D49="",E49="",G49="",J49="",Q49=""),"Completar campos obrigatórios",IF(AND(G49="Sim",H49=""),"Indicar nova data",IF(AND(J49&lt;&gt;"Não aplicável",I49=""),"Indicar data-limite",IF(AND(J49="Cumprido",K49=""),"Indicar data de cumprimento",IF(OR(P49="",P49="Não",AND(J49&lt;&gt;"Não aplicável",P49="Não aplicável")),"Confirmar fonte oficial","OK"))))))</f>
        <v/>
      </c>
    </row>
    <row r="50" ht="30" customHeight="1">
      <c r="A50" s="13">
        <f>IF(B50="","",41)</f>
        <v/>
      </c>
      <c r="B50" s="4" t="n"/>
      <c r="C50" s="16" t="n"/>
      <c r="D50" s="16" t="n"/>
      <c r="E50" s="16" t="n"/>
      <c r="F50" s="7" t="n"/>
      <c r="G50" s="4" t="n"/>
      <c r="H50" s="7" t="n"/>
      <c r="I50" s="17">
        <f>IF(B50="","",IF(G50="Sim",IF(H50="","",H50),F50))</f>
        <v/>
      </c>
      <c r="J50" s="4" t="n"/>
      <c r="K50" s="7" t="n"/>
      <c r="L50" s="16" t="n"/>
      <c r="M50" s="16" t="n"/>
      <c r="N50" s="13">
        <f>IF(B50="","",IF(OR(I50="",'Painel'!$B$5=""),"",IFERROR(I50-'Painel'!$B$5,"")))</f>
        <v/>
      </c>
      <c r="O50" s="13">
        <f>IF(B50="","",IF(J50="","Sem estado",IF(J50="Cumprido","Concluído",IF(J50="Não aplicável","Não aplicável",IF(I50="","Sem data-limite",IF('Painel'!$B$5="","Sem estado",IF(N50&lt;0,"Em atraso",IF(N50&lt;='Painel'!$B$6,"A vencer","Planeado"))))))))</f>
        <v/>
      </c>
      <c r="P50" s="4" t="n"/>
      <c r="Q50" s="7" t="n"/>
      <c r="R50" s="16" t="n"/>
      <c r="S50" s="10">
        <f>IF(B50="","",IF(OR(C50="",D50="",E50="",G50="",J50="",Q50=""),"Completar campos obrigatórios",IF(AND(G50="Sim",H50=""),"Indicar nova data",IF(AND(J50&lt;&gt;"Não aplicável",I50=""),"Indicar data-limite",IF(AND(J50="Cumprido",K50=""),"Indicar data de cumprimento",IF(OR(P50="",P50="Não",AND(J50&lt;&gt;"Não aplicável",P50="Não aplicável")),"Confirmar fonte oficial","OK"))))))</f>
        <v/>
      </c>
    </row>
    <row r="51" ht="30" customHeight="1">
      <c r="A51" s="13">
        <f>IF(B51="","",42)</f>
        <v/>
      </c>
      <c r="B51" s="4" t="n"/>
      <c r="C51" s="16" t="n"/>
      <c r="D51" s="16" t="n"/>
      <c r="E51" s="16" t="n"/>
      <c r="F51" s="7" t="n"/>
      <c r="G51" s="4" t="n"/>
      <c r="H51" s="7" t="n"/>
      <c r="I51" s="17">
        <f>IF(B51="","",IF(G51="Sim",IF(H51="","",H51),F51))</f>
        <v/>
      </c>
      <c r="J51" s="4" t="n"/>
      <c r="K51" s="7" t="n"/>
      <c r="L51" s="16" t="n"/>
      <c r="M51" s="16" t="n"/>
      <c r="N51" s="13">
        <f>IF(B51="","",IF(OR(I51="",'Painel'!$B$5=""),"",IFERROR(I51-'Painel'!$B$5,"")))</f>
        <v/>
      </c>
      <c r="O51" s="13">
        <f>IF(B51="","",IF(J51="","Sem estado",IF(J51="Cumprido","Concluído",IF(J51="Não aplicável","Não aplicável",IF(I51="","Sem data-limite",IF('Painel'!$B$5="","Sem estado",IF(N51&lt;0,"Em atraso",IF(N51&lt;='Painel'!$B$6,"A vencer","Planeado"))))))))</f>
        <v/>
      </c>
      <c r="P51" s="4" t="n"/>
      <c r="Q51" s="7" t="n"/>
      <c r="R51" s="16" t="n"/>
      <c r="S51" s="10">
        <f>IF(B51="","",IF(OR(C51="",D51="",E51="",G51="",J51="",Q51=""),"Completar campos obrigatórios",IF(AND(G51="Sim",H51=""),"Indicar nova data",IF(AND(J51&lt;&gt;"Não aplicável",I51=""),"Indicar data-limite",IF(AND(J51="Cumprido",K51=""),"Indicar data de cumprimento",IF(OR(P51="",P51="Não",AND(J51&lt;&gt;"Não aplicável",P51="Não aplicável")),"Confirmar fonte oficial","OK"))))))</f>
        <v/>
      </c>
    </row>
    <row r="52" ht="30" customHeight="1">
      <c r="A52" s="13">
        <f>IF(B52="","",43)</f>
        <v/>
      </c>
      <c r="B52" s="4" t="n"/>
      <c r="C52" s="16" t="n"/>
      <c r="D52" s="16" t="n"/>
      <c r="E52" s="16" t="n"/>
      <c r="F52" s="7" t="n"/>
      <c r="G52" s="4" t="n"/>
      <c r="H52" s="7" t="n"/>
      <c r="I52" s="17">
        <f>IF(B52="","",IF(G52="Sim",IF(H52="","",H52),F52))</f>
        <v/>
      </c>
      <c r="J52" s="4" t="n"/>
      <c r="K52" s="7" t="n"/>
      <c r="L52" s="16" t="n"/>
      <c r="M52" s="16" t="n"/>
      <c r="N52" s="13">
        <f>IF(B52="","",IF(OR(I52="",'Painel'!$B$5=""),"",IFERROR(I52-'Painel'!$B$5,"")))</f>
        <v/>
      </c>
      <c r="O52" s="13">
        <f>IF(B52="","",IF(J52="","Sem estado",IF(J52="Cumprido","Concluído",IF(J52="Não aplicável","Não aplicável",IF(I52="","Sem data-limite",IF('Painel'!$B$5="","Sem estado",IF(N52&lt;0,"Em atraso",IF(N52&lt;='Painel'!$B$6,"A vencer","Planeado"))))))))</f>
        <v/>
      </c>
      <c r="P52" s="4" t="n"/>
      <c r="Q52" s="7" t="n"/>
      <c r="R52" s="16" t="n"/>
      <c r="S52" s="10">
        <f>IF(B52="","",IF(OR(C52="",D52="",E52="",G52="",J52="",Q52=""),"Completar campos obrigatórios",IF(AND(G52="Sim",H52=""),"Indicar nova data",IF(AND(J52&lt;&gt;"Não aplicável",I52=""),"Indicar data-limite",IF(AND(J52="Cumprido",K52=""),"Indicar data de cumprimento",IF(OR(P52="",P52="Não",AND(J52&lt;&gt;"Não aplicável",P52="Não aplicável")),"Confirmar fonte oficial","OK"))))))</f>
        <v/>
      </c>
    </row>
    <row r="53" ht="30" customHeight="1">
      <c r="A53" s="13">
        <f>IF(B53="","",44)</f>
        <v/>
      </c>
      <c r="B53" s="4" t="n"/>
      <c r="C53" s="16" t="n"/>
      <c r="D53" s="16" t="n"/>
      <c r="E53" s="16" t="n"/>
      <c r="F53" s="7" t="n"/>
      <c r="G53" s="4" t="n"/>
      <c r="H53" s="7" t="n"/>
      <c r="I53" s="17">
        <f>IF(B53="","",IF(G53="Sim",IF(H53="","",H53),F53))</f>
        <v/>
      </c>
      <c r="J53" s="4" t="n"/>
      <c r="K53" s="7" t="n"/>
      <c r="L53" s="16" t="n"/>
      <c r="M53" s="16" t="n"/>
      <c r="N53" s="13">
        <f>IF(B53="","",IF(OR(I53="",'Painel'!$B$5=""),"",IFERROR(I53-'Painel'!$B$5,"")))</f>
        <v/>
      </c>
      <c r="O53" s="13">
        <f>IF(B53="","",IF(J53="","Sem estado",IF(J53="Cumprido","Concluído",IF(J53="Não aplicável","Não aplicável",IF(I53="","Sem data-limite",IF('Painel'!$B$5="","Sem estado",IF(N53&lt;0,"Em atraso",IF(N53&lt;='Painel'!$B$6,"A vencer","Planeado"))))))))</f>
        <v/>
      </c>
      <c r="P53" s="4" t="n"/>
      <c r="Q53" s="7" t="n"/>
      <c r="R53" s="16" t="n"/>
      <c r="S53" s="10">
        <f>IF(B53="","",IF(OR(C53="",D53="",E53="",G53="",J53="",Q53=""),"Completar campos obrigatórios",IF(AND(G53="Sim",H53=""),"Indicar nova data",IF(AND(J53&lt;&gt;"Não aplicável",I53=""),"Indicar data-limite",IF(AND(J53="Cumprido",K53=""),"Indicar data de cumprimento",IF(OR(P53="",P53="Não",AND(J53&lt;&gt;"Não aplicável",P53="Não aplicável")),"Confirmar fonte oficial","OK"))))))</f>
        <v/>
      </c>
    </row>
    <row r="54" ht="30" customHeight="1">
      <c r="A54" s="13">
        <f>IF(B54="","",45)</f>
        <v/>
      </c>
      <c r="B54" s="4" t="n"/>
      <c r="C54" s="16" t="n"/>
      <c r="D54" s="16" t="n"/>
      <c r="E54" s="16" t="n"/>
      <c r="F54" s="7" t="n"/>
      <c r="G54" s="4" t="n"/>
      <c r="H54" s="7" t="n"/>
      <c r="I54" s="17">
        <f>IF(B54="","",IF(G54="Sim",IF(H54="","",H54),F54))</f>
        <v/>
      </c>
      <c r="J54" s="4" t="n"/>
      <c r="K54" s="7" t="n"/>
      <c r="L54" s="16" t="n"/>
      <c r="M54" s="16" t="n"/>
      <c r="N54" s="13">
        <f>IF(B54="","",IF(OR(I54="",'Painel'!$B$5=""),"",IFERROR(I54-'Painel'!$B$5,"")))</f>
        <v/>
      </c>
      <c r="O54" s="13">
        <f>IF(B54="","",IF(J54="","Sem estado",IF(J54="Cumprido","Concluído",IF(J54="Não aplicável","Não aplicável",IF(I54="","Sem data-limite",IF('Painel'!$B$5="","Sem estado",IF(N54&lt;0,"Em atraso",IF(N54&lt;='Painel'!$B$6,"A vencer","Planeado"))))))))</f>
        <v/>
      </c>
      <c r="P54" s="4" t="n"/>
      <c r="Q54" s="7" t="n"/>
      <c r="R54" s="16" t="n"/>
      <c r="S54" s="10">
        <f>IF(B54="","",IF(OR(C54="",D54="",E54="",G54="",J54="",Q54=""),"Completar campos obrigatórios",IF(AND(G54="Sim",H54=""),"Indicar nova data",IF(AND(J54&lt;&gt;"Não aplicável",I54=""),"Indicar data-limite",IF(AND(J54="Cumprido",K54=""),"Indicar data de cumprimento",IF(OR(P54="",P54="Não",AND(J54&lt;&gt;"Não aplicável",P54="Não aplicável")),"Confirmar fonte oficial","OK"))))))</f>
        <v/>
      </c>
    </row>
    <row r="55" ht="30" customHeight="1">
      <c r="A55" s="13">
        <f>IF(B55="","",46)</f>
        <v/>
      </c>
      <c r="B55" s="4" t="n"/>
      <c r="C55" s="16" t="n"/>
      <c r="D55" s="16" t="n"/>
      <c r="E55" s="16" t="n"/>
      <c r="F55" s="7" t="n"/>
      <c r="G55" s="4" t="n"/>
      <c r="H55" s="7" t="n"/>
      <c r="I55" s="17">
        <f>IF(B55="","",IF(G55="Sim",IF(H55="","",H55),F55))</f>
        <v/>
      </c>
      <c r="J55" s="4" t="n"/>
      <c r="K55" s="7" t="n"/>
      <c r="L55" s="16" t="n"/>
      <c r="M55" s="16" t="n"/>
      <c r="N55" s="13">
        <f>IF(B55="","",IF(OR(I55="",'Painel'!$B$5=""),"",IFERROR(I55-'Painel'!$B$5,"")))</f>
        <v/>
      </c>
      <c r="O55" s="13">
        <f>IF(B55="","",IF(J55="","Sem estado",IF(J55="Cumprido","Concluído",IF(J55="Não aplicável","Não aplicável",IF(I55="","Sem data-limite",IF('Painel'!$B$5="","Sem estado",IF(N55&lt;0,"Em atraso",IF(N55&lt;='Painel'!$B$6,"A vencer","Planeado"))))))))</f>
        <v/>
      </c>
      <c r="P55" s="4" t="n"/>
      <c r="Q55" s="7" t="n"/>
      <c r="R55" s="16" t="n"/>
      <c r="S55" s="10">
        <f>IF(B55="","",IF(OR(C55="",D55="",E55="",G55="",J55="",Q55=""),"Completar campos obrigatórios",IF(AND(G55="Sim",H55=""),"Indicar nova data",IF(AND(J55&lt;&gt;"Não aplicável",I55=""),"Indicar data-limite",IF(AND(J55="Cumprido",K55=""),"Indicar data de cumprimento",IF(OR(P55="",P55="Não",AND(J55&lt;&gt;"Não aplicável",P55="Não aplicável")),"Confirmar fonte oficial","OK"))))))</f>
        <v/>
      </c>
    </row>
    <row r="56" ht="30" customHeight="1">
      <c r="A56" s="13">
        <f>IF(B56="","",47)</f>
        <v/>
      </c>
      <c r="B56" s="4" t="n"/>
      <c r="C56" s="16" t="n"/>
      <c r="D56" s="16" t="n"/>
      <c r="E56" s="16" t="n"/>
      <c r="F56" s="7" t="n"/>
      <c r="G56" s="4" t="n"/>
      <c r="H56" s="7" t="n"/>
      <c r="I56" s="17">
        <f>IF(B56="","",IF(G56="Sim",IF(H56="","",H56),F56))</f>
        <v/>
      </c>
      <c r="J56" s="4" t="n"/>
      <c r="K56" s="7" t="n"/>
      <c r="L56" s="16" t="n"/>
      <c r="M56" s="16" t="n"/>
      <c r="N56" s="13">
        <f>IF(B56="","",IF(OR(I56="",'Painel'!$B$5=""),"",IFERROR(I56-'Painel'!$B$5,"")))</f>
        <v/>
      </c>
      <c r="O56" s="13">
        <f>IF(B56="","",IF(J56="","Sem estado",IF(J56="Cumprido","Concluído",IF(J56="Não aplicável","Não aplicável",IF(I56="","Sem data-limite",IF('Painel'!$B$5="","Sem estado",IF(N56&lt;0,"Em atraso",IF(N56&lt;='Painel'!$B$6,"A vencer","Planeado"))))))))</f>
        <v/>
      </c>
      <c r="P56" s="4" t="n"/>
      <c r="Q56" s="7" t="n"/>
      <c r="R56" s="16" t="n"/>
      <c r="S56" s="10">
        <f>IF(B56="","",IF(OR(C56="",D56="",E56="",G56="",J56="",Q56=""),"Completar campos obrigatórios",IF(AND(G56="Sim",H56=""),"Indicar nova data",IF(AND(J56&lt;&gt;"Não aplicável",I56=""),"Indicar data-limite",IF(AND(J56="Cumprido",K56=""),"Indicar data de cumprimento",IF(OR(P56="",P56="Não",AND(J56&lt;&gt;"Não aplicável",P56="Não aplicável")),"Confirmar fonte oficial","OK"))))))</f>
        <v/>
      </c>
    </row>
    <row r="57" ht="30" customHeight="1">
      <c r="A57" s="13">
        <f>IF(B57="","",48)</f>
        <v/>
      </c>
      <c r="B57" s="4" t="n"/>
      <c r="C57" s="16" t="n"/>
      <c r="D57" s="16" t="n"/>
      <c r="E57" s="16" t="n"/>
      <c r="F57" s="7" t="n"/>
      <c r="G57" s="4" t="n"/>
      <c r="H57" s="7" t="n"/>
      <c r="I57" s="17">
        <f>IF(B57="","",IF(G57="Sim",IF(H57="","",H57),F57))</f>
        <v/>
      </c>
      <c r="J57" s="4" t="n"/>
      <c r="K57" s="7" t="n"/>
      <c r="L57" s="16" t="n"/>
      <c r="M57" s="16" t="n"/>
      <c r="N57" s="13">
        <f>IF(B57="","",IF(OR(I57="",'Painel'!$B$5=""),"",IFERROR(I57-'Painel'!$B$5,"")))</f>
        <v/>
      </c>
      <c r="O57" s="13">
        <f>IF(B57="","",IF(J57="","Sem estado",IF(J57="Cumprido","Concluído",IF(J57="Não aplicável","Não aplicável",IF(I57="","Sem data-limite",IF('Painel'!$B$5="","Sem estado",IF(N57&lt;0,"Em atraso",IF(N57&lt;='Painel'!$B$6,"A vencer","Planeado"))))))))</f>
        <v/>
      </c>
      <c r="P57" s="4" t="n"/>
      <c r="Q57" s="7" t="n"/>
      <c r="R57" s="16" t="n"/>
      <c r="S57" s="10">
        <f>IF(B57="","",IF(OR(C57="",D57="",E57="",G57="",J57="",Q57=""),"Completar campos obrigatórios",IF(AND(G57="Sim",H57=""),"Indicar nova data",IF(AND(J57&lt;&gt;"Não aplicável",I57=""),"Indicar data-limite",IF(AND(J57="Cumprido",K57=""),"Indicar data de cumprimento",IF(OR(P57="",P57="Não",AND(J57&lt;&gt;"Não aplicável",P57="Não aplicável")),"Confirmar fonte oficial","OK"))))))</f>
        <v/>
      </c>
    </row>
    <row r="58" ht="30" customHeight="1">
      <c r="A58" s="13">
        <f>IF(B58="","",49)</f>
        <v/>
      </c>
      <c r="B58" s="4" t="n"/>
      <c r="C58" s="16" t="n"/>
      <c r="D58" s="16" t="n"/>
      <c r="E58" s="16" t="n"/>
      <c r="F58" s="7" t="n"/>
      <c r="G58" s="4" t="n"/>
      <c r="H58" s="7" t="n"/>
      <c r="I58" s="17">
        <f>IF(B58="","",IF(G58="Sim",IF(H58="","",H58),F58))</f>
        <v/>
      </c>
      <c r="J58" s="4" t="n"/>
      <c r="K58" s="7" t="n"/>
      <c r="L58" s="16" t="n"/>
      <c r="M58" s="16" t="n"/>
      <c r="N58" s="13">
        <f>IF(B58="","",IF(OR(I58="",'Painel'!$B$5=""),"",IFERROR(I58-'Painel'!$B$5,"")))</f>
        <v/>
      </c>
      <c r="O58" s="13">
        <f>IF(B58="","",IF(J58="","Sem estado",IF(J58="Cumprido","Concluído",IF(J58="Não aplicável","Não aplicável",IF(I58="","Sem data-limite",IF('Painel'!$B$5="","Sem estado",IF(N58&lt;0,"Em atraso",IF(N58&lt;='Painel'!$B$6,"A vencer","Planeado"))))))))</f>
        <v/>
      </c>
      <c r="P58" s="4" t="n"/>
      <c r="Q58" s="7" t="n"/>
      <c r="R58" s="16" t="n"/>
      <c r="S58" s="10">
        <f>IF(B58="","",IF(OR(C58="",D58="",E58="",G58="",J58="",Q58=""),"Completar campos obrigatórios",IF(AND(G58="Sim",H58=""),"Indicar nova data",IF(AND(J58&lt;&gt;"Não aplicável",I58=""),"Indicar data-limite",IF(AND(J58="Cumprido",K58=""),"Indicar data de cumprimento",IF(OR(P58="",P58="Não",AND(J58&lt;&gt;"Não aplicável",P58="Não aplicável")),"Confirmar fonte oficial","OK"))))))</f>
        <v/>
      </c>
    </row>
    <row r="59" ht="30" customHeight="1">
      <c r="A59" s="13">
        <f>IF(B59="","",50)</f>
        <v/>
      </c>
      <c r="B59" s="4" t="n"/>
      <c r="C59" s="16" t="n"/>
      <c r="D59" s="16" t="n"/>
      <c r="E59" s="16" t="n"/>
      <c r="F59" s="7" t="n"/>
      <c r="G59" s="4" t="n"/>
      <c r="H59" s="7" t="n"/>
      <c r="I59" s="17">
        <f>IF(B59="","",IF(G59="Sim",IF(H59="","",H59),F59))</f>
        <v/>
      </c>
      <c r="J59" s="4" t="n"/>
      <c r="K59" s="7" t="n"/>
      <c r="L59" s="16" t="n"/>
      <c r="M59" s="16" t="n"/>
      <c r="N59" s="13">
        <f>IF(B59="","",IF(OR(I59="",'Painel'!$B$5=""),"",IFERROR(I59-'Painel'!$B$5,"")))</f>
        <v/>
      </c>
      <c r="O59" s="13">
        <f>IF(B59="","",IF(J59="","Sem estado",IF(J59="Cumprido","Concluído",IF(J59="Não aplicável","Não aplicável",IF(I59="","Sem data-limite",IF('Painel'!$B$5="","Sem estado",IF(N59&lt;0,"Em atraso",IF(N59&lt;='Painel'!$B$6,"A vencer","Planeado"))))))))</f>
        <v/>
      </c>
      <c r="P59" s="4" t="n"/>
      <c r="Q59" s="7" t="n"/>
      <c r="R59" s="16" t="n"/>
      <c r="S59" s="10">
        <f>IF(B59="","",IF(OR(C59="",D59="",E59="",G59="",J59="",Q59=""),"Completar campos obrigatórios",IF(AND(G59="Sim",H59=""),"Indicar nova data",IF(AND(J59&lt;&gt;"Não aplicável",I59=""),"Indicar data-limite",IF(AND(J59="Cumprido",K59=""),"Indicar data de cumprimento",IF(OR(P59="",P59="Não",AND(J59&lt;&gt;"Não aplicável",P59="Não aplicável")),"Confirmar fonte oficial","OK"))))))</f>
        <v/>
      </c>
    </row>
    <row r="60" ht="30" customHeight="1">
      <c r="A60" s="13">
        <f>IF(B60="","",51)</f>
        <v/>
      </c>
      <c r="B60" s="4" t="n"/>
      <c r="C60" s="16" t="n"/>
      <c r="D60" s="16" t="n"/>
      <c r="E60" s="16" t="n"/>
      <c r="F60" s="7" t="n"/>
      <c r="G60" s="4" t="n"/>
      <c r="H60" s="7" t="n"/>
      <c r="I60" s="17">
        <f>IF(B60="","",IF(G60="Sim",IF(H60="","",H60),F60))</f>
        <v/>
      </c>
      <c r="J60" s="4" t="n"/>
      <c r="K60" s="7" t="n"/>
      <c r="L60" s="16" t="n"/>
      <c r="M60" s="16" t="n"/>
      <c r="N60" s="13">
        <f>IF(B60="","",IF(OR(I60="",'Painel'!$B$5=""),"",IFERROR(I60-'Painel'!$B$5,"")))</f>
        <v/>
      </c>
      <c r="O60" s="13">
        <f>IF(B60="","",IF(J60="","Sem estado",IF(J60="Cumprido","Concluído",IF(J60="Não aplicável","Não aplicável",IF(I60="","Sem data-limite",IF('Painel'!$B$5="","Sem estado",IF(N60&lt;0,"Em atraso",IF(N60&lt;='Painel'!$B$6,"A vencer","Planeado"))))))))</f>
        <v/>
      </c>
      <c r="P60" s="4" t="n"/>
      <c r="Q60" s="7" t="n"/>
      <c r="R60" s="16" t="n"/>
      <c r="S60" s="10">
        <f>IF(B60="","",IF(OR(C60="",D60="",E60="",G60="",J60="",Q60=""),"Completar campos obrigatórios",IF(AND(G60="Sim",H60=""),"Indicar nova data",IF(AND(J60&lt;&gt;"Não aplicável",I60=""),"Indicar data-limite",IF(AND(J60="Cumprido",K60=""),"Indicar data de cumprimento",IF(OR(P60="",P60="Não",AND(J60&lt;&gt;"Não aplicável",P60="Não aplicável")),"Confirmar fonte oficial","OK"))))))</f>
        <v/>
      </c>
    </row>
    <row r="61" ht="30" customHeight="1">
      <c r="A61" s="13">
        <f>IF(B61="","",52)</f>
        <v/>
      </c>
      <c r="B61" s="4" t="n"/>
      <c r="C61" s="16" t="n"/>
      <c r="D61" s="16" t="n"/>
      <c r="E61" s="16" t="n"/>
      <c r="F61" s="7" t="n"/>
      <c r="G61" s="4" t="n"/>
      <c r="H61" s="7" t="n"/>
      <c r="I61" s="17">
        <f>IF(B61="","",IF(G61="Sim",IF(H61="","",H61),F61))</f>
        <v/>
      </c>
      <c r="J61" s="4" t="n"/>
      <c r="K61" s="7" t="n"/>
      <c r="L61" s="16" t="n"/>
      <c r="M61" s="16" t="n"/>
      <c r="N61" s="13">
        <f>IF(B61="","",IF(OR(I61="",'Painel'!$B$5=""),"",IFERROR(I61-'Painel'!$B$5,"")))</f>
        <v/>
      </c>
      <c r="O61" s="13">
        <f>IF(B61="","",IF(J61="","Sem estado",IF(J61="Cumprido","Concluído",IF(J61="Não aplicável","Não aplicável",IF(I61="","Sem data-limite",IF('Painel'!$B$5="","Sem estado",IF(N61&lt;0,"Em atraso",IF(N61&lt;='Painel'!$B$6,"A vencer","Planeado"))))))))</f>
        <v/>
      </c>
      <c r="P61" s="4" t="n"/>
      <c r="Q61" s="7" t="n"/>
      <c r="R61" s="16" t="n"/>
      <c r="S61" s="10">
        <f>IF(B61="","",IF(OR(C61="",D61="",E61="",G61="",J61="",Q61=""),"Completar campos obrigatórios",IF(AND(G61="Sim",H61=""),"Indicar nova data",IF(AND(J61&lt;&gt;"Não aplicável",I61=""),"Indicar data-limite",IF(AND(J61="Cumprido",K61=""),"Indicar data de cumprimento",IF(OR(P61="",P61="Não",AND(J61&lt;&gt;"Não aplicável",P61="Não aplicável")),"Confirmar fonte oficial","OK"))))))</f>
        <v/>
      </c>
    </row>
    <row r="62" ht="30" customHeight="1">
      <c r="A62" s="13">
        <f>IF(B62="","",53)</f>
        <v/>
      </c>
      <c r="B62" s="4" t="n"/>
      <c r="C62" s="16" t="n"/>
      <c r="D62" s="16" t="n"/>
      <c r="E62" s="16" t="n"/>
      <c r="F62" s="7" t="n"/>
      <c r="G62" s="4" t="n"/>
      <c r="H62" s="7" t="n"/>
      <c r="I62" s="17">
        <f>IF(B62="","",IF(G62="Sim",IF(H62="","",H62),F62))</f>
        <v/>
      </c>
      <c r="J62" s="4" t="n"/>
      <c r="K62" s="7" t="n"/>
      <c r="L62" s="16" t="n"/>
      <c r="M62" s="16" t="n"/>
      <c r="N62" s="13">
        <f>IF(B62="","",IF(OR(I62="",'Painel'!$B$5=""),"",IFERROR(I62-'Painel'!$B$5,"")))</f>
        <v/>
      </c>
      <c r="O62" s="13">
        <f>IF(B62="","",IF(J62="","Sem estado",IF(J62="Cumprido","Concluído",IF(J62="Não aplicável","Não aplicável",IF(I62="","Sem data-limite",IF('Painel'!$B$5="","Sem estado",IF(N62&lt;0,"Em atraso",IF(N62&lt;='Painel'!$B$6,"A vencer","Planeado"))))))))</f>
        <v/>
      </c>
      <c r="P62" s="4" t="n"/>
      <c r="Q62" s="7" t="n"/>
      <c r="R62" s="16" t="n"/>
      <c r="S62" s="10">
        <f>IF(B62="","",IF(OR(C62="",D62="",E62="",G62="",J62="",Q62=""),"Completar campos obrigatórios",IF(AND(G62="Sim",H62=""),"Indicar nova data",IF(AND(J62&lt;&gt;"Não aplicável",I62=""),"Indicar data-limite",IF(AND(J62="Cumprido",K62=""),"Indicar data de cumprimento",IF(OR(P62="",P62="Não",AND(J62&lt;&gt;"Não aplicável",P62="Não aplicável")),"Confirmar fonte oficial","OK"))))))</f>
        <v/>
      </c>
    </row>
    <row r="63" ht="30" customHeight="1">
      <c r="A63" s="13">
        <f>IF(B63="","",54)</f>
        <v/>
      </c>
      <c r="B63" s="4" t="n"/>
      <c r="C63" s="16" t="n"/>
      <c r="D63" s="16" t="n"/>
      <c r="E63" s="16" t="n"/>
      <c r="F63" s="7" t="n"/>
      <c r="G63" s="4" t="n"/>
      <c r="H63" s="7" t="n"/>
      <c r="I63" s="17">
        <f>IF(B63="","",IF(G63="Sim",IF(H63="","",H63),F63))</f>
        <v/>
      </c>
      <c r="J63" s="4" t="n"/>
      <c r="K63" s="7" t="n"/>
      <c r="L63" s="16" t="n"/>
      <c r="M63" s="16" t="n"/>
      <c r="N63" s="13">
        <f>IF(B63="","",IF(OR(I63="",'Painel'!$B$5=""),"",IFERROR(I63-'Painel'!$B$5,"")))</f>
        <v/>
      </c>
      <c r="O63" s="13">
        <f>IF(B63="","",IF(J63="","Sem estado",IF(J63="Cumprido","Concluído",IF(J63="Não aplicável","Não aplicável",IF(I63="","Sem data-limite",IF('Painel'!$B$5="","Sem estado",IF(N63&lt;0,"Em atraso",IF(N63&lt;='Painel'!$B$6,"A vencer","Planeado"))))))))</f>
        <v/>
      </c>
      <c r="P63" s="4" t="n"/>
      <c r="Q63" s="7" t="n"/>
      <c r="R63" s="16" t="n"/>
      <c r="S63" s="10">
        <f>IF(B63="","",IF(OR(C63="",D63="",E63="",G63="",J63="",Q63=""),"Completar campos obrigatórios",IF(AND(G63="Sim",H63=""),"Indicar nova data",IF(AND(J63&lt;&gt;"Não aplicável",I63=""),"Indicar data-limite",IF(AND(J63="Cumprido",K63=""),"Indicar data de cumprimento",IF(OR(P63="",P63="Não",AND(J63&lt;&gt;"Não aplicável",P63="Não aplicável")),"Confirmar fonte oficial","OK"))))))</f>
        <v/>
      </c>
    </row>
    <row r="64" ht="30" customHeight="1">
      <c r="A64" s="13">
        <f>IF(B64="","",55)</f>
        <v/>
      </c>
      <c r="B64" s="4" t="n"/>
      <c r="C64" s="16" t="n"/>
      <c r="D64" s="16" t="n"/>
      <c r="E64" s="16" t="n"/>
      <c r="F64" s="7" t="n"/>
      <c r="G64" s="4" t="n"/>
      <c r="H64" s="7" t="n"/>
      <c r="I64" s="17">
        <f>IF(B64="","",IF(G64="Sim",IF(H64="","",H64),F64))</f>
        <v/>
      </c>
      <c r="J64" s="4" t="n"/>
      <c r="K64" s="7" t="n"/>
      <c r="L64" s="16" t="n"/>
      <c r="M64" s="16" t="n"/>
      <c r="N64" s="13">
        <f>IF(B64="","",IF(OR(I64="",'Painel'!$B$5=""),"",IFERROR(I64-'Painel'!$B$5,"")))</f>
        <v/>
      </c>
      <c r="O64" s="13">
        <f>IF(B64="","",IF(J64="","Sem estado",IF(J64="Cumprido","Concluído",IF(J64="Não aplicável","Não aplicável",IF(I64="","Sem data-limite",IF('Painel'!$B$5="","Sem estado",IF(N64&lt;0,"Em atraso",IF(N64&lt;='Painel'!$B$6,"A vencer","Planeado"))))))))</f>
        <v/>
      </c>
      <c r="P64" s="4" t="n"/>
      <c r="Q64" s="7" t="n"/>
      <c r="R64" s="16" t="n"/>
      <c r="S64" s="10">
        <f>IF(B64="","",IF(OR(C64="",D64="",E64="",G64="",J64="",Q64=""),"Completar campos obrigatórios",IF(AND(G64="Sim",H64=""),"Indicar nova data",IF(AND(J64&lt;&gt;"Não aplicável",I64=""),"Indicar data-limite",IF(AND(J64="Cumprido",K64=""),"Indicar data de cumprimento",IF(OR(P64="",P64="Não",AND(J64&lt;&gt;"Não aplicável",P64="Não aplicável")),"Confirmar fonte oficial","OK"))))))</f>
        <v/>
      </c>
    </row>
    <row r="65" ht="30" customHeight="1">
      <c r="A65" s="13">
        <f>IF(B65="","",56)</f>
        <v/>
      </c>
      <c r="B65" s="4" t="n"/>
      <c r="C65" s="16" t="n"/>
      <c r="D65" s="16" t="n"/>
      <c r="E65" s="16" t="n"/>
      <c r="F65" s="7" t="n"/>
      <c r="G65" s="4" t="n"/>
      <c r="H65" s="7" t="n"/>
      <c r="I65" s="17">
        <f>IF(B65="","",IF(G65="Sim",IF(H65="","",H65),F65))</f>
        <v/>
      </c>
      <c r="J65" s="4" t="n"/>
      <c r="K65" s="7" t="n"/>
      <c r="L65" s="16" t="n"/>
      <c r="M65" s="16" t="n"/>
      <c r="N65" s="13">
        <f>IF(B65="","",IF(OR(I65="",'Painel'!$B$5=""),"",IFERROR(I65-'Painel'!$B$5,"")))</f>
        <v/>
      </c>
      <c r="O65" s="13">
        <f>IF(B65="","",IF(J65="","Sem estado",IF(J65="Cumprido","Concluído",IF(J65="Não aplicável","Não aplicável",IF(I65="","Sem data-limite",IF('Painel'!$B$5="","Sem estado",IF(N65&lt;0,"Em atraso",IF(N65&lt;='Painel'!$B$6,"A vencer","Planeado"))))))))</f>
        <v/>
      </c>
      <c r="P65" s="4" t="n"/>
      <c r="Q65" s="7" t="n"/>
      <c r="R65" s="16" t="n"/>
      <c r="S65" s="10">
        <f>IF(B65="","",IF(OR(C65="",D65="",E65="",G65="",J65="",Q65=""),"Completar campos obrigatórios",IF(AND(G65="Sim",H65=""),"Indicar nova data",IF(AND(J65&lt;&gt;"Não aplicável",I65=""),"Indicar data-limite",IF(AND(J65="Cumprido",K65=""),"Indicar data de cumprimento",IF(OR(P65="",P65="Não",AND(J65&lt;&gt;"Não aplicável",P65="Não aplicável")),"Confirmar fonte oficial","OK"))))))</f>
        <v/>
      </c>
    </row>
    <row r="66" ht="30" customHeight="1">
      <c r="A66" s="13">
        <f>IF(B66="","",57)</f>
        <v/>
      </c>
      <c r="B66" s="4" t="n"/>
      <c r="C66" s="16" t="n"/>
      <c r="D66" s="16" t="n"/>
      <c r="E66" s="16" t="n"/>
      <c r="F66" s="7" t="n"/>
      <c r="G66" s="4" t="n"/>
      <c r="H66" s="7" t="n"/>
      <c r="I66" s="17">
        <f>IF(B66="","",IF(G66="Sim",IF(H66="","",H66),F66))</f>
        <v/>
      </c>
      <c r="J66" s="4" t="n"/>
      <c r="K66" s="7" t="n"/>
      <c r="L66" s="16" t="n"/>
      <c r="M66" s="16" t="n"/>
      <c r="N66" s="13">
        <f>IF(B66="","",IF(OR(I66="",'Painel'!$B$5=""),"",IFERROR(I66-'Painel'!$B$5,"")))</f>
        <v/>
      </c>
      <c r="O66" s="13">
        <f>IF(B66="","",IF(J66="","Sem estado",IF(J66="Cumprido","Concluído",IF(J66="Não aplicável","Não aplicável",IF(I66="","Sem data-limite",IF('Painel'!$B$5="","Sem estado",IF(N66&lt;0,"Em atraso",IF(N66&lt;='Painel'!$B$6,"A vencer","Planeado"))))))))</f>
        <v/>
      </c>
      <c r="P66" s="4" t="n"/>
      <c r="Q66" s="7" t="n"/>
      <c r="R66" s="16" t="n"/>
      <c r="S66" s="10">
        <f>IF(B66="","",IF(OR(C66="",D66="",E66="",G66="",J66="",Q66=""),"Completar campos obrigatórios",IF(AND(G66="Sim",H66=""),"Indicar nova data",IF(AND(J66&lt;&gt;"Não aplicável",I66=""),"Indicar data-limite",IF(AND(J66="Cumprido",K66=""),"Indicar data de cumprimento",IF(OR(P66="",P66="Não",AND(J66&lt;&gt;"Não aplicável",P66="Não aplicável")),"Confirmar fonte oficial","OK"))))))</f>
        <v/>
      </c>
    </row>
    <row r="67" ht="30" customHeight="1">
      <c r="A67" s="13">
        <f>IF(B67="","",58)</f>
        <v/>
      </c>
      <c r="B67" s="4" t="n"/>
      <c r="C67" s="16" t="n"/>
      <c r="D67" s="16" t="n"/>
      <c r="E67" s="16" t="n"/>
      <c r="F67" s="7" t="n"/>
      <c r="G67" s="4" t="n"/>
      <c r="H67" s="7" t="n"/>
      <c r="I67" s="17">
        <f>IF(B67="","",IF(G67="Sim",IF(H67="","",H67),F67))</f>
        <v/>
      </c>
      <c r="J67" s="4" t="n"/>
      <c r="K67" s="7" t="n"/>
      <c r="L67" s="16" t="n"/>
      <c r="M67" s="16" t="n"/>
      <c r="N67" s="13">
        <f>IF(B67="","",IF(OR(I67="",'Painel'!$B$5=""),"",IFERROR(I67-'Painel'!$B$5,"")))</f>
        <v/>
      </c>
      <c r="O67" s="13">
        <f>IF(B67="","",IF(J67="","Sem estado",IF(J67="Cumprido","Concluído",IF(J67="Não aplicável","Não aplicável",IF(I67="","Sem data-limite",IF('Painel'!$B$5="","Sem estado",IF(N67&lt;0,"Em atraso",IF(N67&lt;='Painel'!$B$6,"A vencer","Planeado"))))))))</f>
        <v/>
      </c>
      <c r="P67" s="4" t="n"/>
      <c r="Q67" s="7" t="n"/>
      <c r="R67" s="16" t="n"/>
      <c r="S67" s="10">
        <f>IF(B67="","",IF(OR(C67="",D67="",E67="",G67="",J67="",Q67=""),"Completar campos obrigatórios",IF(AND(G67="Sim",H67=""),"Indicar nova data",IF(AND(J67&lt;&gt;"Não aplicável",I67=""),"Indicar data-limite",IF(AND(J67="Cumprido",K67=""),"Indicar data de cumprimento",IF(OR(P67="",P67="Não",AND(J67&lt;&gt;"Não aplicável",P67="Não aplicável")),"Confirmar fonte oficial","OK"))))))</f>
        <v/>
      </c>
    </row>
    <row r="68" ht="30" customHeight="1">
      <c r="A68" s="13">
        <f>IF(B68="","",59)</f>
        <v/>
      </c>
      <c r="B68" s="4" t="n"/>
      <c r="C68" s="16" t="n"/>
      <c r="D68" s="16" t="n"/>
      <c r="E68" s="16" t="n"/>
      <c r="F68" s="7" t="n"/>
      <c r="G68" s="4" t="n"/>
      <c r="H68" s="7" t="n"/>
      <c r="I68" s="17">
        <f>IF(B68="","",IF(G68="Sim",IF(H68="","",H68),F68))</f>
        <v/>
      </c>
      <c r="J68" s="4" t="n"/>
      <c r="K68" s="7" t="n"/>
      <c r="L68" s="16" t="n"/>
      <c r="M68" s="16" t="n"/>
      <c r="N68" s="13">
        <f>IF(B68="","",IF(OR(I68="",'Painel'!$B$5=""),"",IFERROR(I68-'Painel'!$B$5,"")))</f>
        <v/>
      </c>
      <c r="O68" s="13">
        <f>IF(B68="","",IF(J68="","Sem estado",IF(J68="Cumprido","Concluído",IF(J68="Não aplicável","Não aplicável",IF(I68="","Sem data-limite",IF('Painel'!$B$5="","Sem estado",IF(N68&lt;0,"Em atraso",IF(N68&lt;='Painel'!$B$6,"A vencer","Planeado"))))))))</f>
        <v/>
      </c>
      <c r="P68" s="4" t="n"/>
      <c r="Q68" s="7" t="n"/>
      <c r="R68" s="16" t="n"/>
      <c r="S68" s="10">
        <f>IF(B68="","",IF(OR(C68="",D68="",E68="",G68="",J68="",Q68=""),"Completar campos obrigatórios",IF(AND(G68="Sim",H68=""),"Indicar nova data",IF(AND(J68&lt;&gt;"Não aplicável",I68=""),"Indicar data-limite",IF(AND(J68="Cumprido",K68=""),"Indicar data de cumprimento",IF(OR(P68="",P68="Não",AND(J68&lt;&gt;"Não aplicável",P68="Não aplicável")),"Confirmar fonte oficial","OK"))))))</f>
        <v/>
      </c>
    </row>
    <row r="69" ht="30" customHeight="1">
      <c r="A69" s="13">
        <f>IF(B69="","",60)</f>
        <v/>
      </c>
      <c r="B69" s="4" t="n"/>
      <c r="C69" s="16" t="n"/>
      <c r="D69" s="16" t="n"/>
      <c r="E69" s="16" t="n"/>
      <c r="F69" s="7" t="n"/>
      <c r="G69" s="4" t="n"/>
      <c r="H69" s="7" t="n"/>
      <c r="I69" s="17">
        <f>IF(B69="","",IF(G69="Sim",IF(H69="","",H69),F69))</f>
        <v/>
      </c>
      <c r="J69" s="4" t="n"/>
      <c r="K69" s="7" t="n"/>
      <c r="L69" s="16" t="n"/>
      <c r="M69" s="16" t="n"/>
      <c r="N69" s="13">
        <f>IF(B69="","",IF(OR(I69="",'Painel'!$B$5=""),"",IFERROR(I69-'Painel'!$B$5,"")))</f>
        <v/>
      </c>
      <c r="O69" s="13">
        <f>IF(B69="","",IF(J69="","Sem estado",IF(J69="Cumprido","Concluído",IF(J69="Não aplicável","Não aplicável",IF(I69="","Sem data-limite",IF('Painel'!$B$5="","Sem estado",IF(N69&lt;0,"Em atraso",IF(N69&lt;='Painel'!$B$6,"A vencer","Planeado"))))))))</f>
        <v/>
      </c>
      <c r="P69" s="4" t="n"/>
      <c r="Q69" s="7" t="n"/>
      <c r="R69" s="16" t="n"/>
      <c r="S69" s="10">
        <f>IF(B69="","",IF(OR(C69="",D69="",E69="",G69="",J69="",Q69=""),"Completar campos obrigatórios",IF(AND(G69="Sim",H69=""),"Indicar nova data",IF(AND(J69&lt;&gt;"Não aplicável",I69=""),"Indicar data-limite",IF(AND(J69="Cumprido",K69=""),"Indicar data de cumprimento",IF(OR(P69="",P69="Não",AND(J69&lt;&gt;"Não aplicável",P69="Não aplicável")),"Confirmar fonte oficial","OK"))))))</f>
        <v/>
      </c>
    </row>
    <row r="70" ht="30" customHeight="1">
      <c r="A70" s="13">
        <f>IF(B70="","",61)</f>
        <v/>
      </c>
      <c r="B70" s="4" t="n"/>
      <c r="C70" s="16" t="n"/>
      <c r="D70" s="16" t="n"/>
      <c r="E70" s="16" t="n"/>
      <c r="F70" s="7" t="n"/>
      <c r="G70" s="4" t="n"/>
      <c r="H70" s="7" t="n"/>
      <c r="I70" s="17">
        <f>IF(B70="","",IF(G70="Sim",IF(H70="","",H70),F70))</f>
        <v/>
      </c>
      <c r="J70" s="4" t="n"/>
      <c r="K70" s="7" t="n"/>
      <c r="L70" s="16" t="n"/>
      <c r="M70" s="16" t="n"/>
      <c r="N70" s="13">
        <f>IF(B70="","",IF(OR(I70="",'Painel'!$B$5=""),"",IFERROR(I70-'Painel'!$B$5,"")))</f>
        <v/>
      </c>
      <c r="O70" s="13">
        <f>IF(B70="","",IF(J70="","Sem estado",IF(J70="Cumprido","Concluído",IF(J70="Não aplicável","Não aplicável",IF(I70="","Sem data-limite",IF('Painel'!$B$5="","Sem estado",IF(N70&lt;0,"Em atraso",IF(N70&lt;='Painel'!$B$6,"A vencer","Planeado"))))))))</f>
        <v/>
      </c>
      <c r="P70" s="4" t="n"/>
      <c r="Q70" s="7" t="n"/>
      <c r="R70" s="16" t="n"/>
      <c r="S70" s="10">
        <f>IF(B70="","",IF(OR(C70="",D70="",E70="",G70="",J70="",Q70=""),"Completar campos obrigatórios",IF(AND(G70="Sim",H70=""),"Indicar nova data",IF(AND(J70&lt;&gt;"Não aplicável",I70=""),"Indicar data-limite",IF(AND(J70="Cumprido",K70=""),"Indicar data de cumprimento",IF(OR(P70="",P70="Não",AND(J70&lt;&gt;"Não aplicável",P70="Não aplicável")),"Confirmar fonte oficial","OK"))))))</f>
        <v/>
      </c>
    </row>
    <row r="71" ht="30" customHeight="1">
      <c r="A71" s="13">
        <f>IF(B71="","",62)</f>
        <v/>
      </c>
      <c r="B71" s="4" t="n"/>
      <c r="C71" s="16" t="n"/>
      <c r="D71" s="16" t="n"/>
      <c r="E71" s="16" t="n"/>
      <c r="F71" s="7" t="n"/>
      <c r="G71" s="4" t="n"/>
      <c r="H71" s="7" t="n"/>
      <c r="I71" s="17">
        <f>IF(B71="","",IF(G71="Sim",IF(H71="","",H71),F71))</f>
        <v/>
      </c>
      <c r="J71" s="4" t="n"/>
      <c r="K71" s="7" t="n"/>
      <c r="L71" s="16" t="n"/>
      <c r="M71" s="16" t="n"/>
      <c r="N71" s="13">
        <f>IF(B71="","",IF(OR(I71="",'Painel'!$B$5=""),"",IFERROR(I71-'Painel'!$B$5,"")))</f>
        <v/>
      </c>
      <c r="O71" s="13">
        <f>IF(B71="","",IF(J71="","Sem estado",IF(J71="Cumprido","Concluído",IF(J71="Não aplicável","Não aplicável",IF(I71="","Sem data-limite",IF('Painel'!$B$5="","Sem estado",IF(N71&lt;0,"Em atraso",IF(N71&lt;='Painel'!$B$6,"A vencer","Planeado"))))))))</f>
        <v/>
      </c>
      <c r="P71" s="4" t="n"/>
      <c r="Q71" s="7" t="n"/>
      <c r="R71" s="16" t="n"/>
      <c r="S71" s="10">
        <f>IF(B71="","",IF(OR(C71="",D71="",E71="",G71="",J71="",Q71=""),"Completar campos obrigatórios",IF(AND(G71="Sim",H71=""),"Indicar nova data",IF(AND(J71&lt;&gt;"Não aplicável",I71=""),"Indicar data-limite",IF(AND(J71="Cumprido",K71=""),"Indicar data de cumprimento",IF(OR(P71="",P71="Não",AND(J71&lt;&gt;"Não aplicável",P71="Não aplicável")),"Confirmar fonte oficial","OK"))))))</f>
        <v/>
      </c>
    </row>
    <row r="72" ht="30" customHeight="1">
      <c r="A72" s="13">
        <f>IF(B72="","",63)</f>
        <v/>
      </c>
      <c r="B72" s="4" t="n"/>
      <c r="C72" s="16" t="n"/>
      <c r="D72" s="16" t="n"/>
      <c r="E72" s="16" t="n"/>
      <c r="F72" s="7" t="n"/>
      <c r="G72" s="4" t="n"/>
      <c r="H72" s="7" t="n"/>
      <c r="I72" s="17">
        <f>IF(B72="","",IF(G72="Sim",IF(H72="","",H72),F72))</f>
        <v/>
      </c>
      <c r="J72" s="4" t="n"/>
      <c r="K72" s="7" t="n"/>
      <c r="L72" s="16" t="n"/>
      <c r="M72" s="16" t="n"/>
      <c r="N72" s="13">
        <f>IF(B72="","",IF(OR(I72="",'Painel'!$B$5=""),"",IFERROR(I72-'Painel'!$B$5,"")))</f>
        <v/>
      </c>
      <c r="O72" s="13">
        <f>IF(B72="","",IF(J72="","Sem estado",IF(J72="Cumprido","Concluído",IF(J72="Não aplicável","Não aplicável",IF(I72="","Sem data-limite",IF('Painel'!$B$5="","Sem estado",IF(N72&lt;0,"Em atraso",IF(N72&lt;='Painel'!$B$6,"A vencer","Planeado"))))))))</f>
        <v/>
      </c>
      <c r="P72" s="4" t="n"/>
      <c r="Q72" s="7" t="n"/>
      <c r="R72" s="16" t="n"/>
      <c r="S72" s="10">
        <f>IF(B72="","",IF(OR(C72="",D72="",E72="",G72="",J72="",Q72=""),"Completar campos obrigatórios",IF(AND(G72="Sim",H72=""),"Indicar nova data",IF(AND(J72&lt;&gt;"Não aplicável",I72=""),"Indicar data-limite",IF(AND(J72="Cumprido",K72=""),"Indicar data de cumprimento",IF(OR(P72="",P72="Não",AND(J72&lt;&gt;"Não aplicável",P72="Não aplicável")),"Confirmar fonte oficial","OK"))))))</f>
        <v/>
      </c>
    </row>
    <row r="73" ht="30" customHeight="1">
      <c r="A73" s="13">
        <f>IF(B73="","",64)</f>
        <v/>
      </c>
      <c r="B73" s="4" t="n"/>
      <c r="C73" s="16" t="n"/>
      <c r="D73" s="16" t="n"/>
      <c r="E73" s="16" t="n"/>
      <c r="F73" s="7" t="n"/>
      <c r="G73" s="4" t="n"/>
      <c r="H73" s="7" t="n"/>
      <c r="I73" s="17">
        <f>IF(B73="","",IF(G73="Sim",IF(H73="","",H73),F73))</f>
        <v/>
      </c>
      <c r="J73" s="4" t="n"/>
      <c r="K73" s="7" t="n"/>
      <c r="L73" s="16" t="n"/>
      <c r="M73" s="16" t="n"/>
      <c r="N73" s="13">
        <f>IF(B73="","",IF(OR(I73="",'Painel'!$B$5=""),"",IFERROR(I73-'Painel'!$B$5,"")))</f>
        <v/>
      </c>
      <c r="O73" s="13">
        <f>IF(B73="","",IF(J73="","Sem estado",IF(J73="Cumprido","Concluído",IF(J73="Não aplicável","Não aplicável",IF(I73="","Sem data-limite",IF('Painel'!$B$5="","Sem estado",IF(N73&lt;0,"Em atraso",IF(N73&lt;='Painel'!$B$6,"A vencer","Planeado"))))))))</f>
        <v/>
      </c>
      <c r="P73" s="4" t="n"/>
      <c r="Q73" s="7" t="n"/>
      <c r="R73" s="16" t="n"/>
      <c r="S73" s="10">
        <f>IF(B73="","",IF(OR(C73="",D73="",E73="",G73="",J73="",Q73=""),"Completar campos obrigatórios",IF(AND(G73="Sim",H73=""),"Indicar nova data",IF(AND(J73&lt;&gt;"Não aplicável",I73=""),"Indicar data-limite",IF(AND(J73="Cumprido",K73=""),"Indicar data de cumprimento",IF(OR(P73="",P73="Não",AND(J73&lt;&gt;"Não aplicável",P73="Não aplicável")),"Confirmar fonte oficial","OK"))))))</f>
        <v/>
      </c>
    </row>
    <row r="74" ht="30" customHeight="1">
      <c r="A74" s="13">
        <f>IF(B74="","",65)</f>
        <v/>
      </c>
      <c r="B74" s="4" t="n"/>
      <c r="C74" s="16" t="n"/>
      <c r="D74" s="16" t="n"/>
      <c r="E74" s="16" t="n"/>
      <c r="F74" s="7" t="n"/>
      <c r="G74" s="4" t="n"/>
      <c r="H74" s="7" t="n"/>
      <c r="I74" s="17">
        <f>IF(B74="","",IF(G74="Sim",IF(H74="","",H74),F74))</f>
        <v/>
      </c>
      <c r="J74" s="4" t="n"/>
      <c r="K74" s="7" t="n"/>
      <c r="L74" s="16" t="n"/>
      <c r="M74" s="16" t="n"/>
      <c r="N74" s="13">
        <f>IF(B74="","",IF(OR(I74="",'Painel'!$B$5=""),"",IFERROR(I74-'Painel'!$B$5,"")))</f>
        <v/>
      </c>
      <c r="O74" s="13">
        <f>IF(B74="","",IF(J74="","Sem estado",IF(J74="Cumprido","Concluído",IF(J74="Não aplicável","Não aplicável",IF(I74="","Sem data-limite",IF('Painel'!$B$5="","Sem estado",IF(N74&lt;0,"Em atraso",IF(N74&lt;='Painel'!$B$6,"A vencer","Planeado"))))))))</f>
        <v/>
      </c>
      <c r="P74" s="4" t="n"/>
      <c r="Q74" s="7" t="n"/>
      <c r="R74" s="16" t="n"/>
      <c r="S74" s="10">
        <f>IF(B74="","",IF(OR(C74="",D74="",E74="",G74="",J74="",Q74=""),"Completar campos obrigatórios",IF(AND(G74="Sim",H74=""),"Indicar nova data",IF(AND(J74&lt;&gt;"Não aplicável",I74=""),"Indicar data-limite",IF(AND(J74="Cumprido",K74=""),"Indicar data de cumprimento",IF(OR(P74="",P74="Não",AND(J74&lt;&gt;"Não aplicável",P74="Não aplicável")),"Confirmar fonte oficial","OK"))))))</f>
        <v/>
      </c>
    </row>
    <row r="75" ht="30" customHeight="1">
      <c r="A75" s="13">
        <f>IF(B75="","",66)</f>
        <v/>
      </c>
      <c r="B75" s="4" t="n"/>
      <c r="C75" s="16" t="n"/>
      <c r="D75" s="16" t="n"/>
      <c r="E75" s="16" t="n"/>
      <c r="F75" s="7" t="n"/>
      <c r="G75" s="4" t="n"/>
      <c r="H75" s="7" t="n"/>
      <c r="I75" s="17">
        <f>IF(B75="","",IF(G75="Sim",IF(H75="","",H75),F75))</f>
        <v/>
      </c>
      <c r="J75" s="4" t="n"/>
      <c r="K75" s="7" t="n"/>
      <c r="L75" s="16" t="n"/>
      <c r="M75" s="16" t="n"/>
      <c r="N75" s="13">
        <f>IF(B75="","",IF(OR(I75="",'Painel'!$B$5=""),"",IFERROR(I75-'Painel'!$B$5,"")))</f>
        <v/>
      </c>
      <c r="O75" s="13">
        <f>IF(B75="","",IF(J75="","Sem estado",IF(J75="Cumprido","Concluído",IF(J75="Não aplicável","Não aplicável",IF(I75="","Sem data-limite",IF('Painel'!$B$5="","Sem estado",IF(N75&lt;0,"Em atraso",IF(N75&lt;='Painel'!$B$6,"A vencer","Planeado"))))))))</f>
        <v/>
      </c>
      <c r="P75" s="4" t="n"/>
      <c r="Q75" s="7" t="n"/>
      <c r="R75" s="16" t="n"/>
      <c r="S75" s="10">
        <f>IF(B75="","",IF(OR(C75="",D75="",E75="",G75="",J75="",Q75=""),"Completar campos obrigatórios",IF(AND(G75="Sim",H75=""),"Indicar nova data",IF(AND(J75&lt;&gt;"Não aplicável",I75=""),"Indicar data-limite",IF(AND(J75="Cumprido",K75=""),"Indicar data de cumprimento",IF(OR(P75="",P75="Não",AND(J75&lt;&gt;"Não aplicável",P75="Não aplicável")),"Confirmar fonte oficial","OK"))))))</f>
        <v/>
      </c>
    </row>
    <row r="76" ht="30" customHeight="1">
      <c r="A76" s="13">
        <f>IF(B76="","",67)</f>
        <v/>
      </c>
      <c r="B76" s="4" t="n"/>
      <c r="C76" s="16" t="n"/>
      <c r="D76" s="16" t="n"/>
      <c r="E76" s="16" t="n"/>
      <c r="F76" s="7" t="n"/>
      <c r="G76" s="4" t="n"/>
      <c r="H76" s="7" t="n"/>
      <c r="I76" s="17">
        <f>IF(B76="","",IF(G76="Sim",IF(H76="","",H76),F76))</f>
        <v/>
      </c>
      <c r="J76" s="4" t="n"/>
      <c r="K76" s="7" t="n"/>
      <c r="L76" s="16" t="n"/>
      <c r="M76" s="16" t="n"/>
      <c r="N76" s="13">
        <f>IF(B76="","",IF(OR(I76="",'Painel'!$B$5=""),"",IFERROR(I76-'Painel'!$B$5,"")))</f>
        <v/>
      </c>
      <c r="O76" s="13">
        <f>IF(B76="","",IF(J76="","Sem estado",IF(J76="Cumprido","Concluído",IF(J76="Não aplicável","Não aplicável",IF(I76="","Sem data-limite",IF('Painel'!$B$5="","Sem estado",IF(N76&lt;0,"Em atraso",IF(N76&lt;='Painel'!$B$6,"A vencer","Planeado"))))))))</f>
        <v/>
      </c>
      <c r="P76" s="4" t="n"/>
      <c r="Q76" s="7" t="n"/>
      <c r="R76" s="16" t="n"/>
      <c r="S76" s="10">
        <f>IF(B76="","",IF(OR(C76="",D76="",E76="",G76="",J76="",Q76=""),"Completar campos obrigatórios",IF(AND(G76="Sim",H76=""),"Indicar nova data",IF(AND(J76&lt;&gt;"Não aplicável",I76=""),"Indicar data-limite",IF(AND(J76="Cumprido",K76=""),"Indicar data de cumprimento",IF(OR(P76="",P76="Não",AND(J76&lt;&gt;"Não aplicável",P76="Não aplicável")),"Confirmar fonte oficial","OK"))))))</f>
        <v/>
      </c>
    </row>
    <row r="77" ht="30" customHeight="1">
      <c r="A77" s="13">
        <f>IF(B77="","",68)</f>
        <v/>
      </c>
      <c r="B77" s="4" t="n"/>
      <c r="C77" s="16" t="n"/>
      <c r="D77" s="16" t="n"/>
      <c r="E77" s="16" t="n"/>
      <c r="F77" s="7" t="n"/>
      <c r="G77" s="4" t="n"/>
      <c r="H77" s="7" t="n"/>
      <c r="I77" s="17">
        <f>IF(B77="","",IF(G77="Sim",IF(H77="","",H77),F77))</f>
        <v/>
      </c>
      <c r="J77" s="4" t="n"/>
      <c r="K77" s="7" t="n"/>
      <c r="L77" s="16" t="n"/>
      <c r="M77" s="16" t="n"/>
      <c r="N77" s="13">
        <f>IF(B77="","",IF(OR(I77="",'Painel'!$B$5=""),"",IFERROR(I77-'Painel'!$B$5,"")))</f>
        <v/>
      </c>
      <c r="O77" s="13">
        <f>IF(B77="","",IF(J77="","Sem estado",IF(J77="Cumprido","Concluído",IF(J77="Não aplicável","Não aplicável",IF(I77="","Sem data-limite",IF('Painel'!$B$5="","Sem estado",IF(N77&lt;0,"Em atraso",IF(N77&lt;='Painel'!$B$6,"A vencer","Planeado"))))))))</f>
        <v/>
      </c>
      <c r="P77" s="4" t="n"/>
      <c r="Q77" s="7" t="n"/>
      <c r="R77" s="16" t="n"/>
      <c r="S77" s="10">
        <f>IF(B77="","",IF(OR(C77="",D77="",E77="",G77="",J77="",Q77=""),"Completar campos obrigatórios",IF(AND(G77="Sim",H77=""),"Indicar nova data",IF(AND(J77&lt;&gt;"Não aplicável",I77=""),"Indicar data-limite",IF(AND(J77="Cumprido",K77=""),"Indicar data de cumprimento",IF(OR(P77="",P77="Não",AND(J77&lt;&gt;"Não aplicável",P77="Não aplicável")),"Confirmar fonte oficial","OK"))))))</f>
        <v/>
      </c>
    </row>
    <row r="78" ht="30" customHeight="1">
      <c r="A78" s="13">
        <f>IF(B78="","",69)</f>
        <v/>
      </c>
      <c r="B78" s="4" t="n"/>
      <c r="C78" s="16" t="n"/>
      <c r="D78" s="16" t="n"/>
      <c r="E78" s="16" t="n"/>
      <c r="F78" s="7" t="n"/>
      <c r="G78" s="4" t="n"/>
      <c r="H78" s="7" t="n"/>
      <c r="I78" s="17">
        <f>IF(B78="","",IF(G78="Sim",IF(H78="","",H78),F78))</f>
        <v/>
      </c>
      <c r="J78" s="4" t="n"/>
      <c r="K78" s="7" t="n"/>
      <c r="L78" s="16" t="n"/>
      <c r="M78" s="16" t="n"/>
      <c r="N78" s="13">
        <f>IF(B78="","",IF(OR(I78="",'Painel'!$B$5=""),"",IFERROR(I78-'Painel'!$B$5,"")))</f>
        <v/>
      </c>
      <c r="O78" s="13">
        <f>IF(B78="","",IF(J78="","Sem estado",IF(J78="Cumprido","Concluído",IF(J78="Não aplicável","Não aplicável",IF(I78="","Sem data-limite",IF('Painel'!$B$5="","Sem estado",IF(N78&lt;0,"Em atraso",IF(N78&lt;='Painel'!$B$6,"A vencer","Planeado"))))))))</f>
        <v/>
      </c>
      <c r="P78" s="4" t="n"/>
      <c r="Q78" s="7" t="n"/>
      <c r="R78" s="16" t="n"/>
      <c r="S78" s="10">
        <f>IF(B78="","",IF(OR(C78="",D78="",E78="",G78="",J78="",Q78=""),"Completar campos obrigatórios",IF(AND(G78="Sim",H78=""),"Indicar nova data",IF(AND(J78&lt;&gt;"Não aplicável",I78=""),"Indicar data-limite",IF(AND(J78="Cumprido",K78=""),"Indicar data de cumprimento",IF(OR(P78="",P78="Não",AND(J78&lt;&gt;"Não aplicável",P78="Não aplicável")),"Confirmar fonte oficial","OK"))))))</f>
        <v/>
      </c>
    </row>
    <row r="79" ht="30" customHeight="1">
      <c r="A79" s="13">
        <f>IF(B79="","",70)</f>
        <v/>
      </c>
      <c r="B79" s="4" t="n"/>
      <c r="C79" s="16" t="n"/>
      <c r="D79" s="16" t="n"/>
      <c r="E79" s="16" t="n"/>
      <c r="F79" s="7" t="n"/>
      <c r="G79" s="4" t="n"/>
      <c r="H79" s="7" t="n"/>
      <c r="I79" s="17">
        <f>IF(B79="","",IF(G79="Sim",IF(H79="","",H79),F79))</f>
        <v/>
      </c>
      <c r="J79" s="4" t="n"/>
      <c r="K79" s="7" t="n"/>
      <c r="L79" s="16" t="n"/>
      <c r="M79" s="16" t="n"/>
      <c r="N79" s="13">
        <f>IF(B79="","",IF(OR(I79="",'Painel'!$B$5=""),"",IFERROR(I79-'Painel'!$B$5,"")))</f>
        <v/>
      </c>
      <c r="O79" s="13">
        <f>IF(B79="","",IF(J79="","Sem estado",IF(J79="Cumprido","Concluído",IF(J79="Não aplicável","Não aplicável",IF(I79="","Sem data-limite",IF('Painel'!$B$5="","Sem estado",IF(N79&lt;0,"Em atraso",IF(N79&lt;='Painel'!$B$6,"A vencer","Planeado"))))))))</f>
        <v/>
      </c>
      <c r="P79" s="4" t="n"/>
      <c r="Q79" s="7" t="n"/>
      <c r="R79" s="16" t="n"/>
      <c r="S79" s="10">
        <f>IF(B79="","",IF(OR(C79="",D79="",E79="",G79="",J79="",Q79=""),"Completar campos obrigatórios",IF(AND(G79="Sim",H79=""),"Indicar nova data",IF(AND(J79&lt;&gt;"Não aplicável",I79=""),"Indicar data-limite",IF(AND(J79="Cumprido",K79=""),"Indicar data de cumprimento",IF(OR(P79="",P79="Não",AND(J79&lt;&gt;"Não aplicável",P79="Não aplicável")),"Confirmar fonte oficial","OK"))))))</f>
        <v/>
      </c>
    </row>
    <row r="80" ht="30" customHeight="1">
      <c r="A80" s="13">
        <f>IF(B80="","",71)</f>
        <v/>
      </c>
      <c r="B80" s="4" t="n"/>
      <c r="C80" s="16" t="n"/>
      <c r="D80" s="16" t="n"/>
      <c r="E80" s="16" t="n"/>
      <c r="F80" s="7" t="n"/>
      <c r="G80" s="4" t="n"/>
      <c r="H80" s="7" t="n"/>
      <c r="I80" s="17">
        <f>IF(B80="","",IF(G80="Sim",IF(H80="","",H80),F80))</f>
        <v/>
      </c>
      <c r="J80" s="4" t="n"/>
      <c r="K80" s="7" t="n"/>
      <c r="L80" s="16" t="n"/>
      <c r="M80" s="16" t="n"/>
      <c r="N80" s="13">
        <f>IF(B80="","",IF(OR(I80="",'Painel'!$B$5=""),"",IFERROR(I80-'Painel'!$B$5,"")))</f>
        <v/>
      </c>
      <c r="O80" s="13">
        <f>IF(B80="","",IF(J80="","Sem estado",IF(J80="Cumprido","Concluído",IF(J80="Não aplicável","Não aplicável",IF(I80="","Sem data-limite",IF('Painel'!$B$5="","Sem estado",IF(N80&lt;0,"Em atraso",IF(N80&lt;='Painel'!$B$6,"A vencer","Planeado"))))))))</f>
        <v/>
      </c>
      <c r="P80" s="4" t="n"/>
      <c r="Q80" s="7" t="n"/>
      <c r="R80" s="16" t="n"/>
      <c r="S80" s="10">
        <f>IF(B80="","",IF(OR(C80="",D80="",E80="",G80="",J80="",Q80=""),"Completar campos obrigatórios",IF(AND(G80="Sim",H80=""),"Indicar nova data",IF(AND(J80&lt;&gt;"Não aplicável",I80=""),"Indicar data-limite",IF(AND(J80="Cumprido",K80=""),"Indicar data de cumprimento",IF(OR(P80="",P80="Não",AND(J80&lt;&gt;"Não aplicável",P80="Não aplicável")),"Confirmar fonte oficial","OK"))))))</f>
        <v/>
      </c>
    </row>
    <row r="81" ht="30" customHeight="1">
      <c r="A81" s="13">
        <f>IF(B81="","",72)</f>
        <v/>
      </c>
      <c r="B81" s="4" t="n"/>
      <c r="C81" s="16" t="n"/>
      <c r="D81" s="16" t="n"/>
      <c r="E81" s="16" t="n"/>
      <c r="F81" s="7" t="n"/>
      <c r="G81" s="4" t="n"/>
      <c r="H81" s="7" t="n"/>
      <c r="I81" s="17">
        <f>IF(B81="","",IF(G81="Sim",IF(H81="","",H81),F81))</f>
        <v/>
      </c>
      <c r="J81" s="4" t="n"/>
      <c r="K81" s="7" t="n"/>
      <c r="L81" s="16" t="n"/>
      <c r="M81" s="16" t="n"/>
      <c r="N81" s="13">
        <f>IF(B81="","",IF(OR(I81="",'Painel'!$B$5=""),"",IFERROR(I81-'Painel'!$B$5,"")))</f>
        <v/>
      </c>
      <c r="O81" s="13">
        <f>IF(B81="","",IF(J81="","Sem estado",IF(J81="Cumprido","Concluído",IF(J81="Não aplicável","Não aplicável",IF(I81="","Sem data-limite",IF('Painel'!$B$5="","Sem estado",IF(N81&lt;0,"Em atraso",IF(N81&lt;='Painel'!$B$6,"A vencer","Planeado"))))))))</f>
        <v/>
      </c>
      <c r="P81" s="4" t="n"/>
      <c r="Q81" s="7" t="n"/>
      <c r="R81" s="16" t="n"/>
      <c r="S81" s="10">
        <f>IF(B81="","",IF(OR(C81="",D81="",E81="",G81="",J81="",Q81=""),"Completar campos obrigatórios",IF(AND(G81="Sim",H81=""),"Indicar nova data",IF(AND(J81&lt;&gt;"Não aplicável",I81=""),"Indicar data-limite",IF(AND(J81="Cumprido",K81=""),"Indicar data de cumprimento",IF(OR(P81="",P81="Não",AND(J81&lt;&gt;"Não aplicável",P81="Não aplicável")),"Confirmar fonte oficial","OK"))))))</f>
        <v/>
      </c>
    </row>
    <row r="82" ht="30" customHeight="1">
      <c r="A82" s="13">
        <f>IF(B82="","",73)</f>
        <v/>
      </c>
      <c r="B82" s="4" t="n"/>
      <c r="C82" s="16" t="n"/>
      <c r="D82" s="16" t="n"/>
      <c r="E82" s="16" t="n"/>
      <c r="F82" s="7" t="n"/>
      <c r="G82" s="4" t="n"/>
      <c r="H82" s="7" t="n"/>
      <c r="I82" s="17">
        <f>IF(B82="","",IF(G82="Sim",IF(H82="","",H82),F82))</f>
        <v/>
      </c>
      <c r="J82" s="4" t="n"/>
      <c r="K82" s="7" t="n"/>
      <c r="L82" s="16" t="n"/>
      <c r="M82" s="16" t="n"/>
      <c r="N82" s="13">
        <f>IF(B82="","",IF(OR(I82="",'Painel'!$B$5=""),"",IFERROR(I82-'Painel'!$B$5,"")))</f>
        <v/>
      </c>
      <c r="O82" s="13">
        <f>IF(B82="","",IF(J82="","Sem estado",IF(J82="Cumprido","Concluído",IF(J82="Não aplicável","Não aplicável",IF(I82="","Sem data-limite",IF('Painel'!$B$5="","Sem estado",IF(N82&lt;0,"Em atraso",IF(N82&lt;='Painel'!$B$6,"A vencer","Planeado"))))))))</f>
        <v/>
      </c>
      <c r="P82" s="4" t="n"/>
      <c r="Q82" s="7" t="n"/>
      <c r="R82" s="16" t="n"/>
      <c r="S82" s="10">
        <f>IF(B82="","",IF(OR(C82="",D82="",E82="",G82="",J82="",Q82=""),"Completar campos obrigatórios",IF(AND(G82="Sim",H82=""),"Indicar nova data",IF(AND(J82&lt;&gt;"Não aplicável",I82=""),"Indicar data-limite",IF(AND(J82="Cumprido",K82=""),"Indicar data de cumprimento",IF(OR(P82="",P82="Não",AND(J82&lt;&gt;"Não aplicável",P82="Não aplicável")),"Confirmar fonte oficial","OK"))))))</f>
        <v/>
      </c>
    </row>
    <row r="83" ht="30" customHeight="1">
      <c r="A83" s="13">
        <f>IF(B83="","",74)</f>
        <v/>
      </c>
      <c r="B83" s="4" t="n"/>
      <c r="C83" s="16" t="n"/>
      <c r="D83" s="16" t="n"/>
      <c r="E83" s="16" t="n"/>
      <c r="F83" s="7" t="n"/>
      <c r="G83" s="4" t="n"/>
      <c r="H83" s="7" t="n"/>
      <c r="I83" s="17">
        <f>IF(B83="","",IF(G83="Sim",IF(H83="","",H83),F83))</f>
        <v/>
      </c>
      <c r="J83" s="4" t="n"/>
      <c r="K83" s="7" t="n"/>
      <c r="L83" s="16" t="n"/>
      <c r="M83" s="16" t="n"/>
      <c r="N83" s="13">
        <f>IF(B83="","",IF(OR(I83="",'Painel'!$B$5=""),"",IFERROR(I83-'Painel'!$B$5,"")))</f>
        <v/>
      </c>
      <c r="O83" s="13">
        <f>IF(B83="","",IF(J83="","Sem estado",IF(J83="Cumprido","Concluído",IF(J83="Não aplicável","Não aplicável",IF(I83="","Sem data-limite",IF('Painel'!$B$5="","Sem estado",IF(N83&lt;0,"Em atraso",IF(N83&lt;='Painel'!$B$6,"A vencer","Planeado"))))))))</f>
        <v/>
      </c>
      <c r="P83" s="4" t="n"/>
      <c r="Q83" s="7" t="n"/>
      <c r="R83" s="16" t="n"/>
      <c r="S83" s="10">
        <f>IF(B83="","",IF(OR(C83="",D83="",E83="",G83="",J83="",Q83=""),"Completar campos obrigatórios",IF(AND(G83="Sim",H83=""),"Indicar nova data",IF(AND(J83&lt;&gt;"Não aplicável",I83=""),"Indicar data-limite",IF(AND(J83="Cumprido",K83=""),"Indicar data de cumprimento",IF(OR(P83="",P83="Não",AND(J83&lt;&gt;"Não aplicável",P83="Não aplicável")),"Confirmar fonte oficial","OK"))))))</f>
        <v/>
      </c>
    </row>
    <row r="84" ht="30" customHeight="1">
      <c r="A84" s="13">
        <f>IF(B84="","",75)</f>
        <v/>
      </c>
      <c r="B84" s="4" t="n"/>
      <c r="C84" s="16" t="n"/>
      <c r="D84" s="16" t="n"/>
      <c r="E84" s="16" t="n"/>
      <c r="F84" s="7" t="n"/>
      <c r="G84" s="4" t="n"/>
      <c r="H84" s="7" t="n"/>
      <c r="I84" s="17">
        <f>IF(B84="","",IF(G84="Sim",IF(H84="","",H84),F84))</f>
        <v/>
      </c>
      <c r="J84" s="4" t="n"/>
      <c r="K84" s="7" t="n"/>
      <c r="L84" s="16" t="n"/>
      <c r="M84" s="16" t="n"/>
      <c r="N84" s="13">
        <f>IF(B84="","",IF(OR(I84="",'Painel'!$B$5=""),"",IFERROR(I84-'Painel'!$B$5,"")))</f>
        <v/>
      </c>
      <c r="O84" s="13">
        <f>IF(B84="","",IF(J84="","Sem estado",IF(J84="Cumprido","Concluído",IF(J84="Não aplicável","Não aplicável",IF(I84="","Sem data-limite",IF('Painel'!$B$5="","Sem estado",IF(N84&lt;0,"Em atraso",IF(N84&lt;='Painel'!$B$6,"A vencer","Planeado"))))))))</f>
        <v/>
      </c>
      <c r="P84" s="4" t="n"/>
      <c r="Q84" s="7" t="n"/>
      <c r="R84" s="16" t="n"/>
      <c r="S84" s="10">
        <f>IF(B84="","",IF(OR(C84="",D84="",E84="",G84="",J84="",Q84=""),"Completar campos obrigatórios",IF(AND(G84="Sim",H84=""),"Indicar nova data",IF(AND(J84&lt;&gt;"Não aplicável",I84=""),"Indicar data-limite",IF(AND(J84="Cumprido",K84=""),"Indicar data de cumprimento",IF(OR(P84="",P84="Não",AND(J84&lt;&gt;"Não aplicável",P84="Não aplicável")),"Confirmar fonte oficial","OK"))))))</f>
        <v/>
      </c>
    </row>
    <row r="85" ht="30" customHeight="1">
      <c r="A85" s="13">
        <f>IF(B85="","",76)</f>
        <v/>
      </c>
      <c r="B85" s="4" t="n"/>
      <c r="C85" s="16" t="n"/>
      <c r="D85" s="16" t="n"/>
      <c r="E85" s="16" t="n"/>
      <c r="F85" s="7" t="n"/>
      <c r="G85" s="4" t="n"/>
      <c r="H85" s="7" t="n"/>
      <c r="I85" s="17">
        <f>IF(B85="","",IF(G85="Sim",IF(H85="","",H85),F85))</f>
        <v/>
      </c>
      <c r="J85" s="4" t="n"/>
      <c r="K85" s="7" t="n"/>
      <c r="L85" s="16" t="n"/>
      <c r="M85" s="16" t="n"/>
      <c r="N85" s="13">
        <f>IF(B85="","",IF(OR(I85="",'Painel'!$B$5=""),"",IFERROR(I85-'Painel'!$B$5,"")))</f>
        <v/>
      </c>
      <c r="O85" s="13">
        <f>IF(B85="","",IF(J85="","Sem estado",IF(J85="Cumprido","Concluído",IF(J85="Não aplicável","Não aplicável",IF(I85="","Sem data-limite",IF('Painel'!$B$5="","Sem estado",IF(N85&lt;0,"Em atraso",IF(N85&lt;='Painel'!$B$6,"A vencer","Planeado"))))))))</f>
        <v/>
      </c>
      <c r="P85" s="4" t="n"/>
      <c r="Q85" s="7" t="n"/>
      <c r="R85" s="16" t="n"/>
      <c r="S85" s="10">
        <f>IF(B85="","",IF(OR(C85="",D85="",E85="",G85="",J85="",Q85=""),"Completar campos obrigatórios",IF(AND(G85="Sim",H85=""),"Indicar nova data",IF(AND(J85&lt;&gt;"Não aplicável",I85=""),"Indicar data-limite",IF(AND(J85="Cumprido",K85=""),"Indicar data de cumprimento",IF(OR(P85="",P85="Não",AND(J85&lt;&gt;"Não aplicável",P85="Não aplicável")),"Confirmar fonte oficial","OK"))))))</f>
        <v/>
      </c>
    </row>
    <row r="86" ht="30" customHeight="1">
      <c r="A86" s="13">
        <f>IF(B86="","",77)</f>
        <v/>
      </c>
      <c r="B86" s="4" t="n"/>
      <c r="C86" s="16" t="n"/>
      <c r="D86" s="16" t="n"/>
      <c r="E86" s="16" t="n"/>
      <c r="F86" s="7" t="n"/>
      <c r="G86" s="4" t="n"/>
      <c r="H86" s="7" t="n"/>
      <c r="I86" s="17">
        <f>IF(B86="","",IF(G86="Sim",IF(H86="","",H86),F86))</f>
        <v/>
      </c>
      <c r="J86" s="4" t="n"/>
      <c r="K86" s="7" t="n"/>
      <c r="L86" s="16" t="n"/>
      <c r="M86" s="16" t="n"/>
      <c r="N86" s="13">
        <f>IF(B86="","",IF(OR(I86="",'Painel'!$B$5=""),"",IFERROR(I86-'Painel'!$B$5,"")))</f>
        <v/>
      </c>
      <c r="O86" s="13">
        <f>IF(B86="","",IF(J86="","Sem estado",IF(J86="Cumprido","Concluído",IF(J86="Não aplicável","Não aplicável",IF(I86="","Sem data-limite",IF('Painel'!$B$5="","Sem estado",IF(N86&lt;0,"Em atraso",IF(N86&lt;='Painel'!$B$6,"A vencer","Planeado"))))))))</f>
        <v/>
      </c>
      <c r="P86" s="4" t="n"/>
      <c r="Q86" s="7" t="n"/>
      <c r="R86" s="16" t="n"/>
      <c r="S86" s="10">
        <f>IF(B86="","",IF(OR(C86="",D86="",E86="",G86="",J86="",Q86=""),"Completar campos obrigatórios",IF(AND(G86="Sim",H86=""),"Indicar nova data",IF(AND(J86&lt;&gt;"Não aplicável",I86=""),"Indicar data-limite",IF(AND(J86="Cumprido",K86=""),"Indicar data de cumprimento",IF(OR(P86="",P86="Não",AND(J86&lt;&gt;"Não aplicável",P86="Não aplicável")),"Confirmar fonte oficial","OK"))))))</f>
        <v/>
      </c>
    </row>
    <row r="87" ht="30" customHeight="1">
      <c r="A87" s="13">
        <f>IF(B87="","",78)</f>
        <v/>
      </c>
      <c r="B87" s="4" t="n"/>
      <c r="C87" s="16" t="n"/>
      <c r="D87" s="16" t="n"/>
      <c r="E87" s="16" t="n"/>
      <c r="F87" s="7" t="n"/>
      <c r="G87" s="4" t="n"/>
      <c r="H87" s="7" t="n"/>
      <c r="I87" s="17">
        <f>IF(B87="","",IF(G87="Sim",IF(H87="","",H87),F87))</f>
        <v/>
      </c>
      <c r="J87" s="4" t="n"/>
      <c r="K87" s="7" t="n"/>
      <c r="L87" s="16" t="n"/>
      <c r="M87" s="16" t="n"/>
      <c r="N87" s="13">
        <f>IF(B87="","",IF(OR(I87="",'Painel'!$B$5=""),"",IFERROR(I87-'Painel'!$B$5,"")))</f>
        <v/>
      </c>
      <c r="O87" s="13">
        <f>IF(B87="","",IF(J87="","Sem estado",IF(J87="Cumprido","Concluído",IF(J87="Não aplicável","Não aplicável",IF(I87="","Sem data-limite",IF('Painel'!$B$5="","Sem estado",IF(N87&lt;0,"Em atraso",IF(N87&lt;='Painel'!$B$6,"A vencer","Planeado"))))))))</f>
        <v/>
      </c>
      <c r="P87" s="4" t="n"/>
      <c r="Q87" s="7" t="n"/>
      <c r="R87" s="16" t="n"/>
      <c r="S87" s="10">
        <f>IF(B87="","",IF(OR(C87="",D87="",E87="",G87="",J87="",Q87=""),"Completar campos obrigatórios",IF(AND(G87="Sim",H87=""),"Indicar nova data",IF(AND(J87&lt;&gt;"Não aplicável",I87=""),"Indicar data-limite",IF(AND(J87="Cumprido",K87=""),"Indicar data de cumprimento",IF(OR(P87="",P87="Não",AND(J87&lt;&gt;"Não aplicável",P87="Não aplicável")),"Confirmar fonte oficial","OK"))))))</f>
        <v/>
      </c>
    </row>
    <row r="88" ht="30" customHeight="1">
      <c r="A88" s="13">
        <f>IF(B88="","",79)</f>
        <v/>
      </c>
      <c r="B88" s="4" t="n"/>
      <c r="C88" s="16" t="n"/>
      <c r="D88" s="16" t="n"/>
      <c r="E88" s="16" t="n"/>
      <c r="F88" s="7" t="n"/>
      <c r="G88" s="4" t="n"/>
      <c r="H88" s="7" t="n"/>
      <c r="I88" s="17">
        <f>IF(B88="","",IF(G88="Sim",IF(H88="","",H88),F88))</f>
        <v/>
      </c>
      <c r="J88" s="4" t="n"/>
      <c r="K88" s="7" t="n"/>
      <c r="L88" s="16" t="n"/>
      <c r="M88" s="16" t="n"/>
      <c r="N88" s="13">
        <f>IF(B88="","",IF(OR(I88="",'Painel'!$B$5=""),"",IFERROR(I88-'Painel'!$B$5,"")))</f>
        <v/>
      </c>
      <c r="O88" s="13">
        <f>IF(B88="","",IF(J88="","Sem estado",IF(J88="Cumprido","Concluído",IF(J88="Não aplicável","Não aplicável",IF(I88="","Sem data-limite",IF('Painel'!$B$5="","Sem estado",IF(N88&lt;0,"Em atraso",IF(N88&lt;='Painel'!$B$6,"A vencer","Planeado"))))))))</f>
        <v/>
      </c>
      <c r="P88" s="4" t="n"/>
      <c r="Q88" s="7" t="n"/>
      <c r="R88" s="16" t="n"/>
      <c r="S88" s="10">
        <f>IF(B88="","",IF(OR(C88="",D88="",E88="",G88="",J88="",Q88=""),"Completar campos obrigatórios",IF(AND(G88="Sim",H88=""),"Indicar nova data",IF(AND(J88&lt;&gt;"Não aplicável",I88=""),"Indicar data-limite",IF(AND(J88="Cumprido",K88=""),"Indicar data de cumprimento",IF(OR(P88="",P88="Não",AND(J88&lt;&gt;"Não aplicável",P88="Não aplicável")),"Confirmar fonte oficial","OK"))))))</f>
        <v/>
      </c>
    </row>
    <row r="89" ht="30" customHeight="1">
      <c r="A89" s="13">
        <f>IF(B89="","",80)</f>
        <v/>
      </c>
      <c r="B89" s="4" t="n"/>
      <c r="C89" s="16" t="n"/>
      <c r="D89" s="16" t="n"/>
      <c r="E89" s="16" t="n"/>
      <c r="F89" s="7" t="n"/>
      <c r="G89" s="4" t="n"/>
      <c r="H89" s="7" t="n"/>
      <c r="I89" s="17">
        <f>IF(B89="","",IF(G89="Sim",IF(H89="","",H89),F89))</f>
        <v/>
      </c>
      <c r="J89" s="4" t="n"/>
      <c r="K89" s="7" t="n"/>
      <c r="L89" s="16" t="n"/>
      <c r="M89" s="16" t="n"/>
      <c r="N89" s="13">
        <f>IF(B89="","",IF(OR(I89="",'Painel'!$B$5=""),"",IFERROR(I89-'Painel'!$B$5,"")))</f>
        <v/>
      </c>
      <c r="O89" s="13">
        <f>IF(B89="","",IF(J89="","Sem estado",IF(J89="Cumprido","Concluído",IF(J89="Não aplicável","Não aplicável",IF(I89="","Sem data-limite",IF('Painel'!$B$5="","Sem estado",IF(N89&lt;0,"Em atraso",IF(N89&lt;='Painel'!$B$6,"A vencer","Planeado"))))))))</f>
        <v/>
      </c>
      <c r="P89" s="4" t="n"/>
      <c r="Q89" s="7" t="n"/>
      <c r="R89" s="16" t="n"/>
      <c r="S89" s="10">
        <f>IF(B89="","",IF(OR(C89="",D89="",E89="",G89="",J89="",Q89=""),"Completar campos obrigatórios",IF(AND(G89="Sim",H89=""),"Indicar nova data",IF(AND(J89&lt;&gt;"Não aplicável",I89=""),"Indicar data-limite",IF(AND(J89="Cumprido",K89=""),"Indicar data de cumprimento",IF(OR(P89="",P89="Não",AND(J89&lt;&gt;"Não aplicável",P89="Não aplicável")),"Confirmar fonte oficial","OK"))))))</f>
        <v/>
      </c>
    </row>
    <row r="90" ht="30" customHeight="1">
      <c r="A90" s="13">
        <f>IF(B90="","",81)</f>
        <v/>
      </c>
      <c r="B90" s="4" t="n"/>
      <c r="C90" s="16" t="n"/>
      <c r="D90" s="16" t="n"/>
      <c r="E90" s="16" t="n"/>
      <c r="F90" s="7" t="n"/>
      <c r="G90" s="4" t="n"/>
      <c r="H90" s="7" t="n"/>
      <c r="I90" s="17">
        <f>IF(B90="","",IF(G90="Sim",IF(H90="","",H90),F90))</f>
        <v/>
      </c>
      <c r="J90" s="4" t="n"/>
      <c r="K90" s="7" t="n"/>
      <c r="L90" s="16" t="n"/>
      <c r="M90" s="16" t="n"/>
      <c r="N90" s="13">
        <f>IF(B90="","",IF(OR(I90="",'Painel'!$B$5=""),"",IFERROR(I90-'Painel'!$B$5,"")))</f>
        <v/>
      </c>
      <c r="O90" s="13">
        <f>IF(B90="","",IF(J90="","Sem estado",IF(J90="Cumprido","Concluído",IF(J90="Não aplicável","Não aplicável",IF(I90="","Sem data-limite",IF('Painel'!$B$5="","Sem estado",IF(N90&lt;0,"Em atraso",IF(N90&lt;='Painel'!$B$6,"A vencer","Planeado"))))))))</f>
        <v/>
      </c>
      <c r="P90" s="4" t="n"/>
      <c r="Q90" s="7" t="n"/>
      <c r="R90" s="16" t="n"/>
      <c r="S90" s="10">
        <f>IF(B90="","",IF(OR(C90="",D90="",E90="",G90="",J90="",Q90=""),"Completar campos obrigatórios",IF(AND(G90="Sim",H90=""),"Indicar nova data",IF(AND(J90&lt;&gt;"Não aplicável",I90=""),"Indicar data-limite",IF(AND(J90="Cumprido",K90=""),"Indicar data de cumprimento",IF(OR(P90="",P90="Não",AND(J90&lt;&gt;"Não aplicável",P90="Não aplicável")),"Confirmar fonte oficial","OK"))))))</f>
        <v/>
      </c>
    </row>
    <row r="91" ht="30" customHeight="1">
      <c r="A91" s="13">
        <f>IF(B91="","",82)</f>
        <v/>
      </c>
      <c r="B91" s="4" t="n"/>
      <c r="C91" s="16" t="n"/>
      <c r="D91" s="16" t="n"/>
      <c r="E91" s="16" t="n"/>
      <c r="F91" s="7" t="n"/>
      <c r="G91" s="4" t="n"/>
      <c r="H91" s="7" t="n"/>
      <c r="I91" s="17">
        <f>IF(B91="","",IF(G91="Sim",IF(H91="","",H91),F91))</f>
        <v/>
      </c>
      <c r="J91" s="4" t="n"/>
      <c r="K91" s="7" t="n"/>
      <c r="L91" s="16" t="n"/>
      <c r="M91" s="16" t="n"/>
      <c r="N91" s="13">
        <f>IF(B91="","",IF(OR(I91="",'Painel'!$B$5=""),"",IFERROR(I91-'Painel'!$B$5,"")))</f>
        <v/>
      </c>
      <c r="O91" s="13">
        <f>IF(B91="","",IF(J91="","Sem estado",IF(J91="Cumprido","Concluído",IF(J91="Não aplicável","Não aplicável",IF(I91="","Sem data-limite",IF('Painel'!$B$5="","Sem estado",IF(N91&lt;0,"Em atraso",IF(N91&lt;='Painel'!$B$6,"A vencer","Planeado"))))))))</f>
        <v/>
      </c>
      <c r="P91" s="4" t="n"/>
      <c r="Q91" s="7" t="n"/>
      <c r="R91" s="16" t="n"/>
      <c r="S91" s="10">
        <f>IF(B91="","",IF(OR(C91="",D91="",E91="",G91="",J91="",Q91=""),"Completar campos obrigatórios",IF(AND(G91="Sim",H91=""),"Indicar nova data",IF(AND(J91&lt;&gt;"Não aplicável",I91=""),"Indicar data-limite",IF(AND(J91="Cumprido",K91=""),"Indicar data de cumprimento",IF(OR(P91="",P91="Não",AND(J91&lt;&gt;"Não aplicável",P91="Não aplicável")),"Confirmar fonte oficial","OK"))))))</f>
        <v/>
      </c>
    </row>
    <row r="92" ht="30" customHeight="1">
      <c r="A92" s="13">
        <f>IF(B92="","",83)</f>
        <v/>
      </c>
      <c r="B92" s="4" t="n"/>
      <c r="C92" s="16" t="n"/>
      <c r="D92" s="16" t="n"/>
      <c r="E92" s="16" t="n"/>
      <c r="F92" s="7" t="n"/>
      <c r="G92" s="4" t="n"/>
      <c r="H92" s="7" t="n"/>
      <c r="I92" s="17">
        <f>IF(B92="","",IF(G92="Sim",IF(H92="","",H92),F92))</f>
        <v/>
      </c>
      <c r="J92" s="4" t="n"/>
      <c r="K92" s="7" t="n"/>
      <c r="L92" s="16" t="n"/>
      <c r="M92" s="16" t="n"/>
      <c r="N92" s="13">
        <f>IF(B92="","",IF(OR(I92="",'Painel'!$B$5=""),"",IFERROR(I92-'Painel'!$B$5,"")))</f>
        <v/>
      </c>
      <c r="O92" s="13">
        <f>IF(B92="","",IF(J92="","Sem estado",IF(J92="Cumprido","Concluído",IF(J92="Não aplicável","Não aplicável",IF(I92="","Sem data-limite",IF('Painel'!$B$5="","Sem estado",IF(N92&lt;0,"Em atraso",IF(N92&lt;='Painel'!$B$6,"A vencer","Planeado"))))))))</f>
        <v/>
      </c>
      <c r="P92" s="4" t="n"/>
      <c r="Q92" s="7" t="n"/>
      <c r="R92" s="16" t="n"/>
      <c r="S92" s="10">
        <f>IF(B92="","",IF(OR(C92="",D92="",E92="",G92="",J92="",Q92=""),"Completar campos obrigatórios",IF(AND(G92="Sim",H92=""),"Indicar nova data",IF(AND(J92&lt;&gt;"Não aplicável",I92=""),"Indicar data-limite",IF(AND(J92="Cumprido",K92=""),"Indicar data de cumprimento",IF(OR(P92="",P92="Não",AND(J92&lt;&gt;"Não aplicável",P92="Não aplicável")),"Confirmar fonte oficial","OK"))))))</f>
        <v/>
      </c>
    </row>
    <row r="93" ht="30" customHeight="1">
      <c r="A93" s="13">
        <f>IF(B93="","",84)</f>
        <v/>
      </c>
      <c r="B93" s="4" t="n"/>
      <c r="C93" s="16" t="n"/>
      <c r="D93" s="16" t="n"/>
      <c r="E93" s="16" t="n"/>
      <c r="F93" s="7" t="n"/>
      <c r="G93" s="4" t="n"/>
      <c r="H93" s="7" t="n"/>
      <c r="I93" s="17">
        <f>IF(B93="","",IF(G93="Sim",IF(H93="","",H93),F93))</f>
        <v/>
      </c>
      <c r="J93" s="4" t="n"/>
      <c r="K93" s="7" t="n"/>
      <c r="L93" s="16" t="n"/>
      <c r="M93" s="16" t="n"/>
      <c r="N93" s="13">
        <f>IF(B93="","",IF(OR(I93="",'Painel'!$B$5=""),"",IFERROR(I93-'Painel'!$B$5,"")))</f>
        <v/>
      </c>
      <c r="O93" s="13">
        <f>IF(B93="","",IF(J93="","Sem estado",IF(J93="Cumprido","Concluído",IF(J93="Não aplicável","Não aplicável",IF(I93="","Sem data-limite",IF('Painel'!$B$5="","Sem estado",IF(N93&lt;0,"Em atraso",IF(N93&lt;='Painel'!$B$6,"A vencer","Planeado"))))))))</f>
        <v/>
      </c>
      <c r="P93" s="4" t="n"/>
      <c r="Q93" s="7" t="n"/>
      <c r="R93" s="16" t="n"/>
      <c r="S93" s="10">
        <f>IF(B93="","",IF(OR(C93="",D93="",E93="",G93="",J93="",Q93=""),"Completar campos obrigatórios",IF(AND(G93="Sim",H93=""),"Indicar nova data",IF(AND(J93&lt;&gt;"Não aplicável",I93=""),"Indicar data-limite",IF(AND(J93="Cumprido",K93=""),"Indicar data de cumprimento",IF(OR(P93="",P93="Não",AND(J93&lt;&gt;"Não aplicável",P93="Não aplicável")),"Confirmar fonte oficial","OK"))))))</f>
        <v/>
      </c>
    </row>
    <row r="94" ht="30" customHeight="1">
      <c r="A94" s="13">
        <f>IF(B94="","",85)</f>
        <v/>
      </c>
      <c r="B94" s="4" t="n"/>
      <c r="C94" s="16" t="n"/>
      <c r="D94" s="16" t="n"/>
      <c r="E94" s="16" t="n"/>
      <c r="F94" s="7" t="n"/>
      <c r="G94" s="4" t="n"/>
      <c r="H94" s="7" t="n"/>
      <c r="I94" s="17">
        <f>IF(B94="","",IF(G94="Sim",IF(H94="","",H94),F94))</f>
        <v/>
      </c>
      <c r="J94" s="4" t="n"/>
      <c r="K94" s="7" t="n"/>
      <c r="L94" s="16" t="n"/>
      <c r="M94" s="16" t="n"/>
      <c r="N94" s="13">
        <f>IF(B94="","",IF(OR(I94="",'Painel'!$B$5=""),"",IFERROR(I94-'Painel'!$B$5,"")))</f>
        <v/>
      </c>
      <c r="O94" s="13">
        <f>IF(B94="","",IF(J94="","Sem estado",IF(J94="Cumprido","Concluído",IF(J94="Não aplicável","Não aplicável",IF(I94="","Sem data-limite",IF('Painel'!$B$5="","Sem estado",IF(N94&lt;0,"Em atraso",IF(N94&lt;='Painel'!$B$6,"A vencer","Planeado"))))))))</f>
        <v/>
      </c>
      <c r="P94" s="4" t="n"/>
      <c r="Q94" s="7" t="n"/>
      <c r="R94" s="16" t="n"/>
      <c r="S94" s="10">
        <f>IF(B94="","",IF(OR(C94="",D94="",E94="",G94="",J94="",Q94=""),"Completar campos obrigatórios",IF(AND(G94="Sim",H94=""),"Indicar nova data",IF(AND(J94&lt;&gt;"Não aplicável",I94=""),"Indicar data-limite",IF(AND(J94="Cumprido",K94=""),"Indicar data de cumprimento",IF(OR(P94="",P94="Não",AND(J94&lt;&gt;"Não aplicável",P94="Não aplicável")),"Confirmar fonte oficial","OK"))))))</f>
        <v/>
      </c>
    </row>
    <row r="95" ht="30" customHeight="1">
      <c r="A95" s="13">
        <f>IF(B95="","",86)</f>
        <v/>
      </c>
      <c r="B95" s="4" t="n"/>
      <c r="C95" s="16" t="n"/>
      <c r="D95" s="16" t="n"/>
      <c r="E95" s="16" t="n"/>
      <c r="F95" s="7" t="n"/>
      <c r="G95" s="4" t="n"/>
      <c r="H95" s="7" t="n"/>
      <c r="I95" s="17">
        <f>IF(B95="","",IF(G95="Sim",IF(H95="","",H95),F95))</f>
        <v/>
      </c>
      <c r="J95" s="4" t="n"/>
      <c r="K95" s="7" t="n"/>
      <c r="L95" s="16" t="n"/>
      <c r="M95" s="16" t="n"/>
      <c r="N95" s="13">
        <f>IF(B95="","",IF(OR(I95="",'Painel'!$B$5=""),"",IFERROR(I95-'Painel'!$B$5,"")))</f>
        <v/>
      </c>
      <c r="O95" s="13">
        <f>IF(B95="","",IF(J95="","Sem estado",IF(J95="Cumprido","Concluído",IF(J95="Não aplicável","Não aplicável",IF(I95="","Sem data-limite",IF('Painel'!$B$5="","Sem estado",IF(N95&lt;0,"Em atraso",IF(N95&lt;='Painel'!$B$6,"A vencer","Planeado"))))))))</f>
        <v/>
      </c>
      <c r="P95" s="4" t="n"/>
      <c r="Q95" s="7" t="n"/>
      <c r="R95" s="16" t="n"/>
      <c r="S95" s="10">
        <f>IF(B95="","",IF(OR(C95="",D95="",E95="",G95="",J95="",Q95=""),"Completar campos obrigatórios",IF(AND(G95="Sim",H95=""),"Indicar nova data",IF(AND(J95&lt;&gt;"Não aplicável",I95=""),"Indicar data-limite",IF(AND(J95="Cumprido",K95=""),"Indicar data de cumprimento",IF(OR(P95="",P95="Não",AND(J95&lt;&gt;"Não aplicável",P95="Não aplicável")),"Confirmar fonte oficial","OK"))))))</f>
        <v/>
      </c>
    </row>
    <row r="96" ht="30" customHeight="1">
      <c r="A96" s="13">
        <f>IF(B96="","",87)</f>
        <v/>
      </c>
      <c r="B96" s="4" t="n"/>
      <c r="C96" s="16" t="n"/>
      <c r="D96" s="16" t="n"/>
      <c r="E96" s="16" t="n"/>
      <c r="F96" s="7" t="n"/>
      <c r="G96" s="4" t="n"/>
      <c r="H96" s="7" t="n"/>
      <c r="I96" s="17">
        <f>IF(B96="","",IF(G96="Sim",IF(H96="","",H96),F96))</f>
        <v/>
      </c>
      <c r="J96" s="4" t="n"/>
      <c r="K96" s="7" t="n"/>
      <c r="L96" s="16" t="n"/>
      <c r="M96" s="16" t="n"/>
      <c r="N96" s="13">
        <f>IF(B96="","",IF(OR(I96="",'Painel'!$B$5=""),"",IFERROR(I96-'Painel'!$B$5,"")))</f>
        <v/>
      </c>
      <c r="O96" s="13">
        <f>IF(B96="","",IF(J96="","Sem estado",IF(J96="Cumprido","Concluído",IF(J96="Não aplicável","Não aplicável",IF(I96="","Sem data-limite",IF('Painel'!$B$5="","Sem estado",IF(N96&lt;0,"Em atraso",IF(N96&lt;='Painel'!$B$6,"A vencer","Planeado"))))))))</f>
        <v/>
      </c>
      <c r="P96" s="4" t="n"/>
      <c r="Q96" s="7" t="n"/>
      <c r="R96" s="16" t="n"/>
      <c r="S96" s="10">
        <f>IF(B96="","",IF(OR(C96="",D96="",E96="",G96="",J96="",Q96=""),"Completar campos obrigatórios",IF(AND(G96="Sim",H96=""),"Indicar nova data",IF(AND(J96&lt;&gt;"Não aplicável",I96=""),"Indicar data-limite",IF(AND(J96="Cumprido",K96=""),"Indicar data de cumprimento",IF(OR(P96="",P96="Não",AND(J96&lt;&gt;"Não aplicável",P96="Não aplicável")),"Confirmar fonte oficial","OK"))))))</f>
        <v/>
      </c>
    </row>
    <row r="97" ht="30" customHeight="1">
      <c r="A97" s="13">
        <f>IF(B97="","",88)</f>
        <v/>
      </c>
      <c r="B97" s="4" t="n"/>
      <c r="C97" s="16" t="n"/>
      <c r="D97" s="16" t="n"/>
      <c r="E97" s="16" t="n"/>
      <c r="F97" s="7" t="n"/>
      <c r="G97" s="4" t="n"/>
      <c r="H97" s="7" t="n"/>
      <c r="I97" s="17">
        <f>IF(B97="","",IF(G97="Sim",IF(H97="","",H97),F97))</f>
        <v/>
      </c>
      <c r="J97" s="4" t="n"/>
      <c r="K97" s="7" t="n"/>
      <c r="L97" s="16" t="n"/>
      <c r="M97" s="16" t="n"/>
      <c r="N97" s="13">
        <f>IF(B97="","",IF(OR(I97="",'Painel'!$B$5=""),"",IFERROR(I97-'Painel'!$B$5,"")))</f>
        <v/>
      </c>
      <c r="O97" s="13">
        <f>IF(B97="","",IF(J97="","Sem estado",IF(J97="Cumprido","Concluído",IF(J97="Não aplicável","Não aplicável",IF(I97="","Sem data-limite",IF('Painel'!$B$5="","Sem estado",IF(N97&lt;0,"Em atraso",IF(N97&lt;='Painel'!$B$6,"A vencer","Planeado"))))))))</f>
        <v/>
      </c>
      <c r="P97" s="4" t="n"/>
      <c r="Q97" s="7" t="n"/>
      <c r="R97" s="16" t="n"/>
      <c r="S97" s="10">
        <f>IF(B97="","",IF(OR(C97="",D97="",E97="",G97="",J97="",Q97=""),"Completar campos obrigatórios",IF(AND(G97="Sim",H97=""),"Indicar nova data",IF(AND(J97&lt;&gt;"Não aplicável",I97=""),"Indicar data-limite",IF(AND(J97="Cumprido",K97=""),"Indicar data de cumprimento",IF(OR(P97="",P97="Não",AND(J97&lt;&gt;"Não aplicável",P97="Não aplicável")),"Confirmar fonte oficial","OK"))))))</f>
        <v/>
      </c>
    </row>
    <row r="98" ht="30" customHeight="1">
      <c r="A98" s="13">
        <f>IF(B98="","",89)</f>
        <v/>
      </c>
      <c r="B98" s="4" t="n"/>
      <c r="C98" s="16" t="n"/>
      <c r="D98" s="16" t="n"/>
      <c r="E98" s="16" t="n"/>
      <c r="F98" s="7" t="n"/>
      <c r="G98" s="4" t="n"/>
      <c r="H98" s="7" t="n"/>
      <c r="I98" s="17">
        <f>IF(B98="","",IF(G98="Sim",IF(H98="","",H98),F98))</f>
        <v/>
      </c>
      <c r="J98" s="4" t="n"/>
      <c r="K98" s="7" t="n"/>
      <c r="L98" s="16" t="n"/>
      <c r="M98" s="16" t="n"/>
      <c r="N98" s="13">
        <f>IF(B98="","",IF(OR(I98="",'Painel'!$B$5=""),"",IFERROR(I98-'Painel'!$B$5,"")))</f>
        <v/>
      </c>
      <c r="O98" s="13">
        <f>IF(B98="","",IF(J98="","Sem estado",IF(J98="Cumprido","Concluído",IF(J98="Não aplicável","Não aplicável",IF(I98="","Sem data-limite",IF('Painel'!$B$5="","Sem estado",IF(N98&lt;0,"Em atraso",IF(N98&lt;='Painel'!$B$6,"A vencer","Planeado"))))))))</f>
        <v/>
      </c>
      <c r="P98" s="4" t="n"/>
      <c r="Q98" s="7" t="n"/>
      <c r="R98" s="16" t="n"/>
      <c r="S98" s="10">
        <f>IF(B98="","",IF(OR(C98="",D98="",E98="",G98="",J98="",Q98=""),"Completar campos obrigatórios",IF(AND(G98="Sim",H98=""),"Indicar nova data",IF(AND(J98&lt;&gt;"Não aplicável",I98=""),"Indicar data-limite",IF(AND(J98="Cumprido",K98=""),"Indicar data de cumprimento",IF(OR(P98="",P98="Não",AND(J98&lt;&gt;"Não aplicável",P98="Não aplicável")),"Confirmar fonte oficial","OK"))))))</f>
        <v/>
      </c>
    </row>
    <row r="99" ht="30" customHeight="1">
      <c r="A99" s="13">
        <f>IF(B99="","",90)</f>
        <v/>
      </c>
      <c r="B99" s="4" t="n"/>
      <c r="C99" s="16" t="n"/>
      <c r="D99" s="16" t="n"/>
      <c r="E99" s="16" t="n"/>
      <c r="F99" s="7" t="n"/>
      <c r="G99" s="4" t="n"/>
      <c r="H99" s="7" t="n"/>
      <c r="I99" s="17">
        <f>IF(B99="","",IF(G99="Sim",IF(H99="","",H99),F99))</f>
        <v/>
      </c>
      <c r="J99" s="4" t="n"/>
      <c r="K99" s="7" t="n"/>
      <c r="L99" s="16" t="n"/>
      <c r="M99" s="16" t="n"/>
      <c r="N99" s="13">
        <f>IF(B99="","",IF(OR(I99="",'Painel'!$B$5=""),"",IFERROR(I99-'Painel'!$B$5,"")))</f>
        <v/>
      </c>
      <c r="O99" s="13">
        <f>IF(B99="","",IF(J99="","Sem estado",IF(J99="Cumprido","Concluído",IF(J99="Não aplicável","Não aplicável",IF(I99="","Sem data-limite",IF('Painel'!$B$5="","Sem estado",IF(N99&lt;0,"Em atraso",IF(N99&lt;='Painel'!$B$6,"A vencer","Planeado"))))))))</f>
        <v/>
      </c>
      <c r="P99" s="4" t="n"/>
      <c r="Q99" s="7" t="n"/>
      <c r="R99" s="16" t="n"/>
      <c r="S99" s="10">
        <f>IF(B99="","",IF(OR(C99="",D99="",E99="",G99="",J99="",Q99=""),"Completar campos obrigatórios",IF(AND(G99="Sim",H99=""),"Indicar nova data",IF(AND(J99&lt;&gt;"Não aplicável",I99=""),"Indicar data-limite",IF(AND(J99="Cumprido",K99=""),"Indicar data de cumprimento",IF(OR(P99="",P99="Não",AND(J99&lt;&gt;"Não aplicável",P99="Não aplicável")),"Confirmar fonte oficial","OK"))))))</f>
        <v/>
      </c>
    </row>
    <row r="100" ht="30" customHeight="1">
      <c r="A100" s="13">
        <f>IF(B100="","",91)</f>
        <v/>
      </c>
      <c r="B100" s="4" t="n"/>
      <c r="C100" s="16" t="n"/>
      <c r="D100" s="16" t="n"/>
      <c r="E100" s="16" t="n"/>
      <c r="F100" s="7" t="n"/>
      <c r="G100" s="4" t="n"/>
      <c r="H100" s="7" t="n"/>
      <c r="I100" s="17">
        <f>IF(B100="","",IF(G100="Sim",IF(H100="","",H100),F100))</f>
        <v/>
      </c>
      <c r="J100" s="4" t="n"/>
      <c r="K100" s="7" t="n"/>
      <c r="L100" s="16" t="n"/>
      <c r="M100" s="16" t="n"/>
      <c r="N100" s="13">
        <f>IF(B100="","",IF(OR(I100="",'Painel'!$B$5=""),"",IFERROR(I100-'Painel'!$B$5,"")))</f>
        <v/>
      </c>
      <c r="O100" s="13">
        <f>IF(B100="","",IF(J100="","Sem estado",IF(J100="Cumprido","Concluído",IF(J100="Não aplicável","Não aplicável",IF(I100="","Sem data-limite",IF('Painel'!$B$5="","Sem estado",IF(N100&lt;0,"Em atraso",IF(N100&lt;='Painel'!$B$6,"A vencer","Planeado"))))))))</f>
        <v/>
      </c>
      <c r="P100" s="4" t="n"/>
      <c r="Q100" s="7" t="n"/>
      <c r="R100" s="16" t="n"/>
      <c r="S100" s="10">
        <f>IF(B100="","",IF(OR(C100="",D100="",E100="",G100="",J100="",Q100=""),"Completar campos obrigatórios",IF(AND(G100="Sim",H100=""),"Indicar nova data",IF(AND(J100&lt;&gt;"Não aplicável",I100=""),"Indicar data-limite",IF(AND(J100="Cumprido",K100=""),"Indicar data de cumprimento",IF(OR(P100="",P100="Não",AND(J100&lt;&gt;"Não aplicável",P100="Não aplicável")),"Confirmar fonte oficial","OK"))))))</f>
        <v/>
      </c>
    </row>
    <row r="101" ht="30" customHeight="1">
      <c r="A101" s="13">
        <f>IF(B101="","",92)</f>
        <v/>
      </c>
      <c r="B101" s="4" t="n"/>
      <c r="C101" s="16" t="n"/>
      <c r="D101" s="16" t="n"/>
      <c r="E101" s="16" t="n"/>
      <c r="F101" s="7" t="n"/>
      <c r="G101" s="4" t="n"/>
      <c r="H101" s="7" t="n"/>
      <c r="I101" s="17">
        <f>IF(B101="","",IF(G101="Sim",IF(H101="","",H101),F101))</f>
        <v/>
      </c>
      <c r="J101" s="4" t="n"/>
      <c r="K101" s="7" t="n"/>
      <c r="L101" s="16" t="n"/>
      <c r="M101" s="16" t="n"/>
      <c r="N101" s="13">
        <f>IF(B101="","",IF(OR(I101="",'Painel'!$B$5=""),"",IFERROR(I101-'Painel'!$B$5,"")))</f>
        <v/>
      </c>
      <c r="O101" s="13">
        <f>IF(B101="","",IF(J101="","Sem estado",IF(J101="Cumprido","Concluído",IF(J101="Não aplicável","Não aplicável",IF(I101="","Sem data-limite",IF('Painel'!$B$5="","Sem estado",IF(N101&lt;0,"Em atraso",IF(N101&lt;='Painel'!$B$6,"A vencer","Planeado"))))))))</f>
        <v/>
      </c>
      <c r="P101" s="4" t="n"/>
      <c r="Q101" s="7" t="n"/>
      <c r="R101" s="16" t="n"/>
      <c r="S101" s="10">
        <f>IF(B101="","",IF(OR(C101="",D101="",E101="",G101="",J101="",Q101=""),"Completar campos obrigatórios",IF(AND(G101="Sim",H101=""),"Indicar nova data",IF(AND(J101&lt;&gt;"Não aplicável",I101=""),"Indicar data-limite",IF(AND(J101="Cumprido",K101=""),"Indicar data de cumprimento",IF(OR(P101="",P101="Não",AND(J101&lt;&gt;"Não aplicável",P101="Não aplicável")),"Confirmar fonte oficial","OK"))))))</f>
        <v/>
      </c>
    </row>
    <row r="102" ht="30" customHeight="1">
      <c r="A102" s="13">
        <f>IF(B102="","",93)</f>
        <v/>
      </c>
      <c r="B102" s="4" t="n"/>
      <c r="C102" s="16" t="n"/>
      <c r="D102" s="16" t="n"/>
      <c r="E102" s="16" t="n"/>
      <c r="F102" s="7" t="n"/>
      <c r="G102" s="4" t="n"/>
      <c r="H102" s="7" t="n"/>
      <c r="I102" s="17">
        <f>IF(B102="","",IF(G102="Sim",IF(H102="","",H102),F102))</f>
        <v/>
      </c>
      <c r="J102" s="4" t="n"/>
      <c r="K102" s="7" t="n"/>
      <c r="L102" s="16" t="n"/>
      <c r="M102" s="16" t="n"/>
      <c r="N102" s="13">
        <f>IF(B102="","",IF(OR(I102="",'Painel'!$B$5=""),"",IFERROR(I102-'Painel'!$B$5,"")))</f>
        <v/>
      </c>
      <c r="O102" s="13">
        <f>IF(B102="","",IF(J102="","Sem estado",IF(J102="Cumprido","Concluído",IF(J102="Não aplicável","Não aplicável",IF(I102="","Sem data-limite",IF('Painel'!$B$5="","Sem estado",IF(N102&lt;0,"Em atraso",IF(N102&lt;='Painel'!$B$6,"A vencer","Planeado"))))))))</f>
        <v/>
      </c>
      <c r="P102" s="4" t="n"/>
      <c r="Q102" s="7" t="n"/>
      <c r="R102" s="16" t="n"/>
      <c r="S102" s="10">
        <f>IF(B102="","",IF(OR(C102="",D102="",E102="",G102="",J102="",Q102=""),"Completar campos obrigatórios",IF(AND(G102="Sim",H102=""),"Indicar nova data",IF(AND(J102&lt;&gt;"Não aplicável",I102=""),"Indicar data-limite",IF(AND(J102="Cumprido",K102=""),"Indicar data de cumprimento",IF(OR(P102="",P102="Não",AND(J102&lt;&gt;"Não aplicável",P102="Não aplicável")),"Confirmar fonte oficial","OK"))))))</f>
        <v/>
      </c>
    </row>
    <row r="103" ht="30" customHeight="1">
      <c r="A103" s="13">
        <f>IF(B103="","",94)</f>
        <v/>
      </c>
      <c r="B103" s="4" t="n"/>
      <c r="C103" s="16" t="n"/>
      <c r="D103" s="16" t="n"/>
      <c r="E103" s="16" t="n"/>
      <c r="F103" s="7" t="n"/>
      <c r="G103" s="4" t="n"/>
      <c r="H103" s="7" t="n"/>
      <c r="I103" s="17">
        <f>IF(B103="","",IF(G103="Sim",IF(H103="","",H103),F103))</f>
        <v/>
      </c>
      <c r="J103" s="4" t="n"/>
      <c r="K103" s="7" t="n"/>
      <c r="L103" s="16" t="n"/>
      <c r="M103" s="16" t="n"/>
      <c r="N103" s="13">
        <f>IF(B103="","",IF(OR(I103="",'Painel'!$B$5=""),"",IFERROR(I103-'Painel'!$B$5,"")))</f>
        <v/>
      </c>
      <c r="O103" s="13">
        <f>IF(B103="","",IF(J103="","Sem estado",IF(J103="Cumprido","Concluído",IF(J103="Não aplicável","Não aplicável",IF(I103="","Sem data-limite",IF('Painel'!$B$5="","Sem estado",IF(N103&lt;0,"Em atraso",IF(N103&lt;='Painel'!$B$6,"A vencer","Planeado"))))))))</f>
        <v/>
      </c>
      <c r="P103" s="4" t="n"/>
      <c r="Q103" s="7" t="n"/>
      <c r="R103" s="16" t="n"/>
      <c r="S103" s="10">
        <f>IF(B103="","",IF(OR(C103="",D103="",E103="",G103="",J103="",Q103=""),"Completar campos obrigatórios",IF(AND(G103="Sim",H103=""),"Indicar nova data",IF(AND(J103&lt;&gt;"Não aplicável",I103=""),"Indicar data-limite",IF(AND(J103="Cumprido",K103=""),"Indicar data de cumprimento",IF(OR(P103="",P103="Não",AND(J103&lt;&gt;"Não aplicável",P103="Não aplicável")),"Confirmar fonte oficial","OK"))))))</f>
        <v/>
      </c>
    </row>
    <row r="104" ht="30" customHeight="1">
      <c r="A104" s="13">
        <f>IF(B104="","",95)</f>
        <v/>
      </c>
      <c r="B104" s="4" t="n"/>
      <c r="C104" s="16" t="n"/>
      <c r="D104" s="16" t="n"/>
      <c r="E104" s="16" t="n"/>
      <c r="F104" s="7" t="n"/>
      <c r="G104" s="4" t="n"/>
      <c r="H104" s="7" t="n"/>
      <c r="I104" s="17">
        <f>IF(B104="","",IF(G104="Sim",IF(H104="","",H104),F104))</f>
        <v/>
      </c>
      <c r="J104" s="4" t="n"/>
      <c r="K104" s="7" t="n"/>
      <c r="L104" s="16" t="n"/>
      <c r="M104" s="16" t="n"/>
      <c r="N104" s="13">
        <f>IF(B104="","",IF(OR(I104="",'Painel'!$B$5=""),"",IFERROR(I104-'Painel'!$B$5,"")))</f>
        <v/>
      </c>
      <c r="O104" s="13">
        <f>IF(B104="","",IF(J104="","Sem estado",IF(J104="Cumprido","Concluído",IF(J104="Não aplicável","Não aplicável",IF(I104="","Sem data-limite",IF('Painel'!$B$5="","Sem estado",IF(N104&lt;0,"Em atraso",IF(N104&lt;='Painel'!$B$6,"A vencer","Planeado"))))))))</f>
        <v/>
      </c>
      <c r="P104" s="4" t="n"/>
      <c r="Q104" s="7" t="n"/>
      <c r="R104" s="16" t="n"/>
      <c r="S104" s="10">
        <f>IF(B104="","",IF(OR(C104="",D104="",E104="",G104="",J104="",Q104=""),"Completar campos obrigatórios",IF(AND(G104="Sim",H104=""),"Indicar nova data",IF(AND(J104&lt;&gt;"Não aplicável",I104=""),"Indicar data-limite",IF(AND(J104="Cumprido",K104=""),"Indicar data de cumprimento",IF(OR(P104="",P104="Não",AND(J104&lt;&gt;"Não aplicável",P104="Não aplicável")),"Confirmar fonte oficial","OK"))))))</f>
        <v/>
      </c>
    </row>
    <row r="105" ht="30" customHeight="1">
      <c r="A105" s="13">
        <f>IF(B105="","",96)</f>
        <v/>
      </c>
      <c r="B105" s="4" t="n"/>
      <c r="C105" s="16" t="n"/>
      <c r="D105" s="16" t="n"/>
      <c r="E105" s="16" t="n"/>
      <c r="F105" s="7" t="n"/>
      <c r="G105" s="4" t="n"/>
      <c r="H105" s="7" t="n"/>
      <c r="I105" s="17">
        <f>IF(B105="","",IF(G105="Sim",IF(H105="","",H105),F105))</f>
        <v/>
      </c>
      <c r="J105" s="4" t="n"/>
      <c r="K105" s="7" t="n"/>
      <c r="L105" s="16" t="n"/>
      <c r="M105" s="16" t="n"/>
      <c r="N105" s="13">
        <f>IF(B105="","",IF(OR(I105="",'Painel'!$B$5=""),"",IFERROR(I105-'Painel'!$B$5,"")))</f>
        <v/>
      </c>
      <c r="O105" s="13">
        <f>IF(B105="","",IF(J105="","Sem estado",IF(J105="Cumprido","Concluído",IF(J105="Não aplicável","Não aplicável",IF(I105="","Sem data-limite",IF('Painel'!$B$5="","Sem estado",IF(N105&lt;0,"Em atraso",IF(N105&lt;='Painel'!$B$6,"A vencer","Planeado"))))))))</f>
        <v/>
      </c>
      <c r="P105" s="4" t="n"/>
      <c r="Q105" s="7" t="n"/>
      <c r="R105" s="16" t="n"/>
      <c r="S105" s="10">
        <f>IF(B105="","",IF(OR(C105="",D105="",E105="",G105="",J105="",Q105=""),"Completar campos obrigatórios",IF(AND(G105="Sim",H105=""),"Indicar nova data",IF(AND(J105&lt;&gt;"Não aplicável",I105=""),"Indicar data-limite",IF(AND(J105="Cumprido",K105=""),"Indicar data de cumprimento",IF(OR(P105="",P105="Não",AND(J105&lt;&gt;"Não aplicável",P105="Não aplicável")),"Confirmar fonte oficial","OK"))))))</f>
        <v/>
      </c>
    </row>
    <row r="106" ht="30" customHeight="1">
      <c r="A106" s="13">
        <f>IF(B106="","",97)</f>
        <v/>
      </c>
      <c r="B106" s="4" t="n"/>
      <c r="C106" s="16" t="n"/>
      <c r="D106" s="16" t="n"/>
      <c r="E106" s="16" t="n"/>
      <c r="F106" s="7" t="n"/>
      <c r="G106" s="4" t="n"/>
      <c r="H106" s="7" t="n"/>
      <c r="I106" s="17">
        <f>IF(B106="","",IF(G106="Sim",IF(H106="","",H106),F106))</f>
        <v/>
      </c>
      <c r="J106" s="4" t="n"/>
      <c r="K106" s="7" t="n"/>
      <c r="L106" s="16" t="n"/>
      <c r="M106" s="16" t="n"/>
      <c r="N106" s="13">
        <f>IF(B106="","",IF(OR(I106="",'Painel'!$B$5=""),"",IFERROR(I106-'Painel'!$B$5,"")))</f>
        <v/>
      </c>
      <c r="O106" s="13">
        <f>IF(B106="","",IF(J106="","Sem estado",IF(J106="Cumprido","Concluído",IF(J106="Não aplicável","Não aplicável",IF(I106="","Sem data-limite",IF('Painel'!$B$5="","Sem estado",IF(N106&lt;0,"Em atraso",IF(N106&lt;='Painel'!$B$6,"A vencer","Planeado"))))))))</f>
        <v/>
      </c>
      <c r="P106" s="4" t="n"/>
      <c r="Q106" s="7" t="n"/>
      <c r="R106" s="16" t="n"/>
      <c r="S106" s="10">
        <f>IF(B106="","",IF(OR(C106="",D106="",E106="",G106="",J106="",Q106=""),"Completar campos obrigatórios",IF(AND(G106="Sim",H106=""),"Indicar nova data",IF(AND(J106&lt;&gt;"Não aplicável",I106=""),"Indicar data-limite",IF(AND(J106="Cumprido",K106=""),"Indicar data de cumprimento",IF(OR(P106="",P106="Não",AND(J106&lt;&gt;"Não aplicável",P106="Não aplicável")),"Confirmar fonte oficial","OK"))))))</f>
        <v/>
      </c>
    </row>
    <row r="107" ht="30" customHeight="1">
      <c r="A107" s="13">
        <f>IF(B107="","",98)</f>
        <v/>
      </c>
      <c r="B107" s="4" t="n"/>
      <c r="C107" s="16" t="n"/>
      <c r="D107" s="16" t="n"/>
      <c r="E107" s="16" t="n"/>
      <c r="F107" s="7" t="n"/>
      <c r="G107" s="4" t="n"/>
      <c r="H107" s="7" t="n"/>
      <c r="I107" s="17">
        <f>IF(B107="","",IF(G107="Sim",IF(H107="","",H107),F107))</f>
        <v/>
      </c>
      <c r="J107" s="4" t="n"/>
      <c r="K107" s="7" t="n"/>
      <c r="L107" s="16" t="n"/>
      <c r="M107" s="16" t="n"/>
      <c r="N107" s="13">
        <f>IF(B107="","",IF(OR(I107="",'Painel'!$B$5=""),"",IFERROR(I107-'Painel'!$B$5,"")))</f>
        <v/>
      </c>
      <c r="O107" s="13">
        <f>IF(B107="","",IF(J107="","Sem estado",IF(J107="Cumprido","Concluído",IF(J107="Não aplicável","Não aplicável",IF(I107="","Sem data-limite",IF('Painel'!$B$5="","Sem estado",IF(N107&lt;0,"Em atraso",IF(N107&lt;='Painel'!$B$6,"A vencer","Planeado"))))))))</f>
        <v/>
      </c>
      <c r="P107" s="4" t="n"/>
      <c r="Q107" s="7" t="n"/>
      <c r="R107" s="16" t="n"/>
      <c r="S107" s="10">
        <f>IF(B107="","",IF(OR(C107="",D107="",E107="",G107="",J107="",Q107=""),"Completar campos obrigatórios",IF(AND(G107="Sim",H107=""),"Indicar nova data",IF(AND(J107&lt;&gt;"Não aplicável",I107=""),"Indicar data-limite",IF(AND(J107="Cumprido",K107=""),"Indicar data de cumprimento",IF(OR(P107="",P107="Não",AND(J107&lt;&gt;"Não aplicável",P107="Não aplicável")),"Confirmar fonte oficial","OK"))))))</f>
        <v/>
      </c>
    </row>
    <row r="108" ht="30" customHeight="1">
      <c r="A108" s="13">
        <f>IF(B108="","",99)</f>
        <v/>
      </c>
      <c r="B108" s="4" t="n"/>
      <c r="C108" s="16" t="n"/>
      <c r="D108" s="16" t="n"/>
      <c r="E108" s="16" t="n"/>
      <c r="F108" s="7" t="n"/>
      <c r="G108" s="4" t="n"/>
      <c r="H108" s="7" t="n"/>
      <c r="I108" s="17">
        <f>IF(B108="","",IF(G108="Sim",IF(H108="","",H108),F108))</f>
        <v/>
      </c>
      <c r="J108" s="4" t="n"/>
      <c r="K108" s="7" t="n"/>
      <c r="L108" s="16" t="n"/>
      <c r="M108" s="16" t="n"/>
      <c r="N108" s="13">
        <f>IF(B108="","",IF(OR(I108="",'Painel'!$B$5=""),"",IFERROR(I108-'Painel'!$B$5,"")))</f>
        <v/>
      </c>
      <c r="O108" s="13">
        <f>IF(B108="","",IF(J108="","Sem estado",IF(J108="Cumprido","Concluído",IF(J108="Não aplicável","Não aplicável",IF(I108="","Sem data-limite",IF('Painel'!$B$5="","Sem estado",IF(N108&lt;0,"Em atraso",IF(N108&lt;='Painel'!$B$6,"A vencer","Planeado"))))))))</f>
        <v/>
      </c>
      <c r="P108" s="4" t="n"/>
      <c r="Q108" s="7" t="n"/>
      <c r="R108" s="16" t="n"/>
      <c r="S108" s="10">
        <f>IF(B108="","",IF(OR(C108="",D108="",E108="",G108="",J108="",Q108=""),"Completar campos obrigatórios",IF(AND(G108="Sim",H108=""),"Indicar nova data",IF(AND(J108&lt;&gt;"Não aplicável",I108=""),"Indicar data-limite",IF(AND(J108="Cumprido",K108=""),"Indicar data de cumprimento",IF(OR(P108="",P108="Não",AND(J108&lt;&gt;"Não aplicável",P108="Não aplicável")),"Confirmar fonte oficial","OK"))))))</f>
        <v/>
      </c>
    </row>
    <row r="109" ht="30" customHeight="1">
      <c r="A109" s="13">
        <f>IF(B109="","",100)</f>
        <v/>
      </c>
      <c r="B109" s="4" t="n"/>
      <c r="C109" s="16" t="n"/>
      <c r="D109" s="16" t="n"/>
      <c r="E109" s="16" t="n"/>
      <c r="F109" s="7" t="n"/>
      <c r="G109" s="4" t="n"/>
      <c r="H109" s="7" t="n"/>
      <c r="I109" s="17">
        <f>IF(B109="","",IF(G109="Sim",IF(H109="","",H109),F109))</f>
        <v/>
      </c>
      <c r="J109" s="4" t="n"/>
      <c r="K109" s="7" t="n"/>
      <c r="L109" s="16" t="n"/>
      <c r="M109" s="16" t="n"/>
      <c r="N109" s="13">
        <f>IF(B109="","",IF(OR(I109="",'Painel'!$B$5=""),"",IFERROR(I109-'Painel'!$B$5,"")))</f>
        <v/>
      </c>
      <c r="O109" s="13">
        <f>IF(B109="","",IF(J109="","Sem estado",IF(J109="Cumprido","Concluído",IF(J109="Não aplicável","Não aplicável",IF(I109="","Sem data-limite",IF('Painel'!$B$5="","Sem estado",IF(N109&lt;0,"Em atraso",IF(N109&lt;='Painel'!$B$6,"A vencer","Planeado"))))))))</f>
        <v/>
      </c>
      <c r="P109" s="4" t="n"/>
      <c r="Q109" s="7" t="n"/>
      <c r="R109" s="16" t="n"/>
      <c r="S109" s="10">
        <f>IF(B109="","",IF(OR(C109="",D109="",E109="",G109="",J109="",Q109=""),"Completar campos obrigatórios",IF(AND(G109="Sim",H109=""),"Indicar nova data",IF(AND(J109&lt;&gt;"Não aplicável",I109=""),"Indicar data-limite",IF(AND(J109="Cumprido",K109=""),"Indicar data de cumprimento",IF(OR(P109="",P109="Não",AND(J109&lt;&gt;"Não aplicável",P109="Não aplicável")),"Confirmar fonte oficial","OK"))))))</f>
        <v/>
      </c>
    </row>
  </sheetData>
  <mergeCells count="1">
    <mergeCell ref="A1:S1"/>
  </mergeCells>
  <conditionalFormatting sqref="O10:O109">
    <cfRule type="cellIs" priority="1" operator="equal" dxfId="1">
      <formula>"Em atraso"</formula>
    </cfRule>
    <cfRule type="cellIs" priority="2" operator="equal" dxfId="2">
      <formula>"A vencer"</formula>
    </cfRule>
    <cfRule type="cellIs" priority="3" operator="equal" dxfId="3">
      <formula>"Planeado"</formula>
    </cfRule>
    <cfRule type="cellIs" priority="4" operator="equal" dxfId="0">
      <formula>"Concluído"</formula>
    </cfRule>
    <cfRule type="cellIs" priority="5" operator="equal" dxfId="4">
      <formula>"Sem data-limite"</formula>
    </cfRule>
    <cfRule type="cellIs" priority="6" operator="equal" dxfId="5">
      <formula>"Não aplicável"</formula>
    </cfRule>
    <cfRule type="cellIs" priority="7" operator="equal" dxfId="6">
      <formula>"Sem estado"</formula>
    </cfRule>
  </conditionalFormatting>
  <conditionalFormatting sqref="S10:S109">
    <cfRule type="cellIs" priority="8" operator="equal" dxfId="0">
      <formula>"OK"</formula>
    </cfRule>
    <cfRule type="expression" priority="9" dxfId="1">
      <formula>AND($S10&lt;&gt;"",$S10&lt;&gt;"OK")</formula>
    </cfRule>
  </conditionalFormatting>
  <conditionalFormatting sqref="P10:P109">
    <cfRule type="cellIs" priority="10" operator="equal" dxfId="7">
      <formula>"Não"</formula>
    </cfRule>
    <cfRule type="cellIs" priority="11" operator="equal" dxfId="0">
      <formula>"Sim"</formula>
    </cfRule>
    <cfRule type="cellIs" priority="12" operator="equal" dxfId="5">
      <formula>"Não aplicável"</formula>
    </cfRule>
  </conditionalFormatting>
  <dataValidations count="8">
    <dataValidation sqref="B10:B109" showErrorMessage="1" showInputMessage="1" allowBlank="1" errorTitle="Valor inválido" error="Introduza um valor válido para este campo." promptTitle="Preenchimento" prompt="Pode deixar a célula vazia durante o preenchimento gradual." type="whole" operator="greaterThanOrEqual">
      <formula1>1</formula1>
    </dataValidation>
    <dataValidation sqref="F10:F109" showErrorMessage="1" showInputMessage="1" allowBlank="1" errorTitle="Valor inválido" error="Introduza um valor válido para este campo." promptTitle="Preenchimento" prompt="Pode deixar a célula vazia durante o preenchimento gradual." type="date" operator="between">
      <formula1>1</formula1>
      <formula2>2958465</formula2>
    </dataValidation>
    <dataValidation sqref="G10:G109" showErrorMessage="1" showInputMessage="1" allowBlank="1" errorTitle="Valor inválido" error="Introduza um valor válido para este campo." promptTitle="Preenchimento" prompt="Pode deixar a célula vazia durante o preenchimento gradual." type="list">
      <formula1>='Instruções'!$K$3:$K$4</formula1>
    </dataValidation>
    <dataValidation sqref="H10:H109" showErrorMessage="1" showInputMessage="1" allowBlank="1" errorTitle="Valor inválido" error="Introduza um valor válido para este campo." promptTitle="Preenchimento" prompt="Pode deixar a célula vazia durante o preenchimento gradual." type="date" operator="between">
      <formula1>1</formula1>
      <formula2>2958465</formula2>
    </dataValidation>
    <dataValidation sqref="J10:J109" showErrorMessage="1" showInputMessage="1" allowBlank="1" errorTitle="Valor inválido" error="Introduza um valor válido para este campo." promptTitle="Preenchimento" prompt="Pode deixar a célula vazia durante o preenchimento gradual." type="list">
      <formula1>='Instruções'!$L$3:$L$5</formula1>
    </dataValidation>
    <dataValidation sqref="K10:K109" showErrorMessage="1" showInputMessage="1" allowBlank="1" errorTitle="Valor inválido" error="Introduza um valor válido para este campo." promptTitle="Preenchimento" prompt="Pode deixar a célula vazia durante o preenchimento gradual." type="date" operator="between">
      <formula1>1</formula1>
      <formula2>2958465</formula2>
    </dataValidation>
    <dataValidation sqref="P10:P109" showErrorMessage="1" showInputMessage="1" allowBlank="1" errorTitle="Valor inválido" error="Introduza um valor válido para este campo." promptTitle="Preenchimento" prompt="Pode deixar a célula vazia durante o preenchimento gradual." type="list">
      <formula1>='Instruções'!$M$3:$M$5</formula1>
    </dataValidation>
    <dataValidation sqref="Q10:Q109" showErrorMessage="1" showInputMessage="1" allowBlank="1" errorTitle="Valor inválido" error="Introduza um valor válido para este campo." promptTitle="Preenchimento" prompt="Pode deixar a célula vazia durante o preenchimento gradual." type="date" operator="between">
      <formula1>1</formula1>
      <formula2>2958465</formula2>
    </dataValidation>
  </dataValidations>
  <hyperlinks>
    <hyperlink xmlns:r="http://schemas.openxmlformats.org/officeDocument/2006/relationships" ref="M10" r:id="rId1"/>
    <hyperlink xmlns:r="http://schemas.openxmlformats.org/officeDocument/2006/relationships" ref="M11" r:id="rId2"/>
    <hyperlink xmlns:r="http://schemas.openxmlformats.org/officeDocument/2006/relationships" ref="M12" r:id="rId3"/>
  </hyperlink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3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24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8" customWidth="1" min="11" max="11"/>
    <col width="19" customWidth="1" min="12" max="12"/>
    <col width="22" customWidth="1" min="13" max="13"/>
    <col width="30" customWidth="1" min="14" max="14"/>
  </cols>
  <sheetData>
    <row r="1" ht="26" customHeight="1">
      <c r="A1" s="1" t="inlineStr">
        <is>
          <t>Instruções de utilização e fontes oficiais</t>
        </is>
      </c>
      <c r="B1" s="25" t="n"/>
      <c r="C1" s="25" t="n"/>
      <c r="D1" s="25" t="n"/>
      <c r="E1" s="25" t="n"/>
      <c r="F1" s="25" t="n"/>
      <c r="G1" s="25" t="n"/>
      <c r="H1" s="26" t="n"/>
    </row>
    <row r="2">
      <c r="K2" s="6" t="inlineStr">
        <is>
          <t>Lista Sim/Não</t>
        </is>
      </c>
      <c r="L2" s="6" t="inlineStr">
        <is>
          <t>Lista Estado</t>
        </is>
      </c>
      <c r="M2" s="6" t="inlineStr">
        <is>
          <t>Lista Confirmação</t>
        </is>
      </c>
      <c r="N2" s="6" t="inlineStr">
        <is>
          <t>Nota técnica</t>
        </is>
      </c>
    </row>
    <row r="3" ht="36" customHeight="1">
      <c r="A3" s="19" t="inlineStr">
        <is>
          <t>Este ficheiro organiza obrigações declarativas e obrigações de pagamento em tabelas separadas.</t>
        </is>
      </c>
      <c r="B3" s="19" t="n"/>
      <c r="C3" s="19" t="n"/>
      <c r="D3" s="19" t="n"/>
      <c r="E3" s="19" t="n"/>
      <c r="F3" s="19" t="n"/>
      <c r="G3" s="19" t="n"/>
      <c r="H3" s="19" t="n"/>
      <c r="K3" s="20" t="inlineStr">
        <is>
          <t>Sim</t>
        </is>
      </c>
      <c r="L3" s="20" t="inlineStr">
        <is>
          <t>Pendente</t>
        </is>
      </c>
      <c r="M3" s="20" t="inlineStr">
        <is>
          <t>Sim</t>
        </is>
      </c>
      <c r="N3" s="20" t="inlineStr">
        <is>
          <t>Listas usadas nas validações</t>
        </is>
      </c>
    </row>
    <row r="4" ht="36" customHeight="1">
      <c r="A4" s="19" t="inlineStr">
        <is>
          <t>O ficheiro não substitui a consulta do calendário fiscal oficial da Autoridade Tributária e Aduaneira.</t>
        </is>
      </c>
      <c r="B4" s="19" t="n"/>
      <c r="C4" s="19" t="n"/>
      <c r="D4" s="19" t="n"/>
      <c r="E4" s="19" t="n"/>
      <c r="F4" s="19" t="n"/>
      <c r="G4" s="19" t="n"/>
      <c r="H4" s="19" t="n"/>
      <c r="K4" s="20" t="inlineStr">
        <is>
          <t>Não</t>
        </is>
      </c>
      <c r="L4" s="20" t="inlineStr">
        <is>
          <t>Cumprido</t>
        </is>
      </c>
      <c r="M4" s="20" t="inlineStr">
        <is>
          <t>Não</t>
        </is>
      </c>
      <c r="N4" s="20" t="inlineStr">
        <is>
          <t>Não alterar os valores</t>
        </is>
      </c>
    </row>
    <row r="5" ht="36" customHeight="1">
      <c r="A5" s="19" t="inlineStr">
        <is>
          <t>Os prazos podem variar consoante o imposto, a obrigação, o período de referência e eventuais regras de transferência para dia útil. Por este motivo, não são calculados automaticamente.</t>
        </is>
      </c>
      <c r="B5" s="19" t="n"/>
      <c r="C5" s="19" t="n"/>
      <c r="D5" s="19" t="n"/>
      <c r="E5" s="19" t="n"/>
      <c r="F5" s="19" t="n"/>
      <c r="G5" s="19" t="n"/>
      <c r="H5" s="19" t="n"/>
      <c r="K5" s="21" t="inlineStr">
        <is>
          <t>—</t>
        </is>
      </c>
      <c r="L5" s="20" t="inlineStr">
        <is>
          <t>Não aplicável</t>
        </is>
      </c>
      <c r="M5" s="20" t="inlineStr">
        <is>
          <t>Não aplicável</t>
        </is>
      </c>
      <c r="N5" s="20" t="inlineStr">
        <is>
          <t>Campos técnicos funcionais</t>
        </is>
      </c>
    </row>
    <row r="6" ht="36" customHeight="1">
      <c r="A6" s="19" t="inlineStr">
        <is>
          <t>Registe sempre a data-limite publicada ou confirmada na fonte oficial aplicável.</t>
        </is>
      </c>
      <c r="B6" s="19" t="n"/>
      <c r="C6" s="19" t="n"/>
      <c r="D6" s="19" t="n"/>
      <c r="E6" s="19" t="n"/>
      <c r="F6" s="19" t="n"/>
      <c r="G6" s="19" t="n"/>
      <c r="H6" s="19" t="n"/>
      <c r="K6" s="21" t="inlineStr">
        <is>
          <t>—</t>
        </is>
      </c>
      <c r="L6" s="21" t="inlineStr">
        <is>
          <t>—</t>
        </is>
      </c>
      <c r="M6" s="21" t="inlineStr">
        <is>
          <t>—</t>
        </is>
      </c>
      <c r="N6" s="20" t="inlineStr">
        <is>
          <t>Sem listas fechadas para imposto</t>
        </is>
      </c>
    </row>
    <row r="7" ht="36" customHeight="1">
      <c r="A7" s="19" t="inlineStr">
        <is>
          <t>As prorrogações devem ser registadas manualmente, assinalando “Sim” em “Prorrogação oficial?” e indicando a nova data-limite e a ligação ou nota oficial correspondente.</t>
        </is>
      </c>
      <c r="B7" s="19" t="n"/>
      <c r="C7" s="19" t="n"/>
      <c r="D7" s="19" t="n"/>
      <c r="E7" s="19" t="n"/>
      <c r="F7" s="19" t="n"/>
      <c r="G7" s="19" t="n"/>
      <c r="H7" s="19" t="n"/>
      <c r="K7" s="21" t="inlineStr">
        <is>
          <t>—</t>
        </is>
      </c>
      <c r="L7" s="21" t="inlineStr">
        <is>
          <t>—</t>
        </is>
      </c>
      <c r="M7" s="21" t="inlineStr">
        <is>
          <t>—</t>
        </is>
      </c>
      <c r="N7" s="20" t="inlineStr">
        <is>
          <t>Sem listas fechadas para obrigação</t>
        </is>
      </c>
    </row>
    <row r="8" ht="36" customHeight="1">
      <c r="A8" s="19" t="inlineStr">
        <is>
          <t>Este modelo não contém montantes, pagamentos em euros, taxas, limites legais ou cálculos de imposto.</t>
        </is>
      </c>
      <c r="B8" s="19" t="n"/>
      <c r="C8" s="19" t="n"/>
      <c r="D8" s="19" t="n"/>
      <c r="E8" s="19" t="n"/>
      <c r="F8" s="19" t="n"/>
      <c r="G8" s="19" t="n"/>
      <c r="H8" s="19" t="n"/>
    </row>
    <row r="10">
      <c r="A10" s="5" t="inlineStr">
        <is>
          <t>Fontes oficiais de consulta</t>
        </is>
      </c>
      <c r="B10" s="6" t="n"/>
      <c r="C10" s="6" t="n"/>
      <c r="D10" s="6" t="n"/>
      <c r="E10" s="6" t="n"/>
      <c r="F10" s="6" t="n"/>
      <c r="G10" s="6" t="n"/>
      <c r="H10" s="6" t="n"/>
    </row>
    <row r="11">
      <c r="A11" s="20" t="inlineStr">
        <is>
          <t>Quadro resumo de obrigações declarativas — 2026</t>
        </is>
      </c>
      <c r="B11" s="22" t="inlineStr">
        <is>
          <t>Consultar fonte oficial da AT</t>
        </is>
      </c>
      <c r="C11" s="20" t="n"/>
      <c r="D11" s="20" t="n"/>
      <c r="E11" s="20" t="n"/>
      <c r="F11" s="20" t="n"/>
      <c r="G11" s="20" t="n"/>
      <c r="H11" s="20" t="n"/>
    </row>
    <row r="12">
      <c r="A12" s="20" t="inlineStr">
        <is>
          <t>Quadro resumo de obrigações de pagamento — 2026</t>
        </is>
      </c>
      <c r="B12" s="22" t="inlineStr">
        <is>
          <t>Consultar fonte oficial da AT</t>
        </is>
      </c>
      <c r="C12" s="20" t="n"/>
      <c r="D12" s="20" t="n"/>
      <c r="E12" s="20" t="n"/>
      <c r="F12" s="20" t="n"/>
      <c r="G12" s="20" t="n"/>
      <c r="H12" s="20" t="n"/>
    </row>
    <row r="13" ht="42" customHeight="1">
      <c r="A13" s="23" t="inlineStr">
        <is>
          <t>Antes de utilizar dados de um novo ano, consulte o calendário oficial correspondente e registe as datas, notas e prorrogações aplicáveis. Não reutilize automaticamente prazos históricos.</t>
        </is>
      </c>
      <c r="B13" s="23" t="n"/>
      <c r="C13" s="23" t="n"/>
      <c r="D13" s="23" t="n"/>
      <c r="E13" s="23" t="n"/>
      <c r="F13" s="23" t="n"/>
      <c r="G13" s="23" t="n"/>
      <c r="H13" s="23" t="n"/>
    </row>
    <row r="14">
      <c r="A14" s="23" t="n"/>
      <c r="B14" s="23" t="n"/>
      <c r="C14" s="23" t="n"/>
      <c r="D14" s="23" t="n"/>
      <c r="E14" s="23" t="n"/>
      <c r="F14" s="23" t="n"/>
      <c r="G14" s="23" t="n"/>
      <c r="H14" s="23" t="n"/>
    </row>
    <row r="16">
      <c r="A16" s="5" t="inlineStr">
        <is>
          <t>Procedimento de actualização anual</t>
        </is>
      </c>
      <c r="B16" s="6" t="n"/>
      <c r="C16" s="6" t="n"/>
      <c r="D16" s="6" t="n"/>
      <c r="E16" s="6" t="n"/>
      <c r="F16" s="6" t="n"/>
      <c r="G16" s="6" t="n"/>
      <c r="H16" s="6" t="n"/>
    </row>
    <row r="17" ht="26" customHeight="1">
      <c r="A17" s="24" t="inlineStr">
        <is>
          <t>1. No Painel, indique o ano em consulta e a data de referência a usar nos alertas.</t>
        </is>
      </c>
      <c r="B17" s="24" t="n"/>
      <c r="C17" s="24" t="n"/>
      <c r="D17" s="24" t="n"/>
      <c r="E17" s="24" t="n"/>
      <c r="F17" s="24" t="n"/>
      <c r="G17" s="24" t="n"/>
      <c r="H17" s="24" t="n"/>
    </row>
    <row r="18" ht="26" customHeight="1">
      <c r="A18" s="24" t="inlineStr">
        <is>
          <t>2. Consulte separadamente os quadros de obrigações declarativas e de obrigações de pagamento.</t>
        </is>
      </c>
      <c r="B18" s="24" t="n"/>
      <c r="C18" s="24" t="n"/>
      <c r="D18" s="24" t="n"/>
      <c r="E18" s="24" t="n"/>
      <c r="F18" s="24" t="n"/>
      <c r="G18" s="24" t="n"/>
      <c r="H18" s="24" t="n"/>
    </row>
    <row r="19" ht="26" customHeight="1">
      <c r="A19" s="24" t="inlineStr">
        <is>
          <t>3. Registe cada obrigação na folha correspondente, sem misturar declarações e pagamentos.</t>
        </is>
      </c>
      <c r="B19" s="24" t="n"/>
      <c r="C19" s="24" t="n"/>
      <c r="D19" s="24" t="n"/>
      <c r="E19" s="24" t="n"/>
      <c r="F19" s="24" t="n"/>
      <c r="G19" s="24" t="n"/>
      <c r="H19" s="24" t="n"/>
    </row>
    <row r="20" ht="26" customHeight="1">
      <c r="A20" s="24" t="inlineStr">
        <is>
          <t>4. Introduza o imposto, a obrigação, o período de referência e a data-limite confirmada.</t>
        </is>
      </c>
      <c r="B20" s="24" t="n"/>
      <c r="C20" s="24" t="n"/>
      <c r="D20" s="24" t="n"/>
      <c r="E20" s="24" t="n"/>
      <c r="F20" s="24" t="n"/>
      <c r="G20" s="24" t="n"/>
      <c r="H20" s="24" t="n"/>
    </row>
    <row r="21" ht="26" customHeight="1">
      <c r="A21" s="24" t="inlineStr">
        <is>
          <t>5. Registe uma prorrogação apenas quando existir informação oficial que a suporte.</t>
        </is>
      </c>
      <c r="B21" s="24" t="n"/>
      <c r="C21" s="24" t="n"/>
      <c r="D21" s="24" t="n"/>
      <c r="E21" s="24" t="n"/>
      <c r="F21" s="24" t="n"/>
      <c r="G21" s="24" t="n"/>
      <c r="H21" s="24" t="n"/>
    </row>
    <row r="22" ht="26" customHeight="1">
      <c r="A22" s="24" t="inlineStr">
        <is>
          <t>6. Preencha a nota ou ligação oficial e assinale a confirmação na fonte oficial.</t>
        </is>
      </c>
      <c r="B22" s="24" t="n"/>
      <c r="C22" s="24" t="n"/>
      <c r="D22" s="24" t="n"/>
      <c r="E22" s="24" t="n"/>
      <c r="F22" s="24" t="n"/>
      <c r="G22" s="24" t="n"/>
      <c r="H22" s="24" t="n"/>
    </row>
    <row r="23" ht="26" customHeight="1">
      <c r="A23" s="24" t="inlineStr">
        <is>
          <t>7. Confirme que a coluna “Controlo do registo” apresenta “OK”.</t>
        </is>
      </c>
      <c r="B23" s="24" t="n"/>
      <c r="C23" s="24" t="n"/>
      <c r="D23" s="24" t="n"/>
      <c r="E23" s="24" t="n"/>
      <c r="F23" s="24" t="n"/>
      <c r="G23" s="24" t="n"/>
      <c r="H23" s="24" t="n"/>
    </row>
    <row r="24" ht="26" customHeight="1">
      <c r="A24" s="24" t="inlineStr">
        <is>
          <t>8. Verifique no Painel se o “Controlo final dos totais” apresenta “OK”.</t>
        </is>
      </c>
      <c r="B24" s="24" t="n"/>
      <c r="C24" s="24" t="n"/>
      <c r="D24" s="24" t="n"/>
      <c r="E24" s="24" t="n"/>
      <c r="F24" s="24" t="n"/>
      <c r="G24" s="24" t="n"/>
      <c r="H24" s="24" t="n"/>
    </row>
    <row r="25">
      <c r="A25" s="5" t="inlineStr">
        <is>
          <t>Legenda de utilização</t>
        </is>
      </c>
      <c r="B25" s="6" t="n"/>
      <c r="C25" s="6" t="n"/>
      <c r="D25" s="6" t="n"/>
      <c r="E25" s="6" t="n"/>
      <c r="F25" s="6" t="n"/>
      <c r="G25" s="6" t="n"/>
      <c r="H25" s="6" t="n"/>
    </row>
    <row r="26" ht="28" customHeight="1">
      <c r="A26" s="8" t="inlineStr">
        <is>
          <t>Células amarelo-claro</t>
        </is>
      </c>
      <c r="B26" s="24" t="inlineStr">
        <is>
          <t>Campos editáveis pelo utilizador.</t>
        </is>
      </c>
      <c r="C26" s="24" t="n"/>
      <c r="D26" s="24" t="n"/>
      <c r="E26" s="24" t="n"/>
      <c r="F26" s="24" t="n"/>
      <c r="G26" s="24" t="n"/>
      <c r="H26" s="24" t="n"/>
    </row>
    <row r="27" ht="28" customHeight="1">
      <c r="A27" s="8" t="inlineStr">
        <is>
          <t>Células cinzentas</t>
        </is>
      </c>
      <c r="B27" s="24" t="inlineStr">
        <is>
          <t>Fórmulas protegidas; não editar.</t>
        </is>
      </c>
      <c r="C27" s="24" t="n"/>
      <c r="D27" s="24" t="n"/>
      <c r="E27" s="24" t="n"/>
      <c r="F27" s="24" t="n"/>
      <c r="G27" s="24" t="n"/>
      <c r="H27" s="24" t="n"/>
    </row>
    <row r="28" ht="28" customHeight="1">
      <c r="A28" s="8" t="inlineStr">
        <is>
          <t>Em atraso</t>
        </is>
      </c>
      <c r="B28" s="24" t="inlineStr">
        <is>
          <t>A data-limite aplicável é anterior à data de referência do Painel.</t>
        </is>
      </c>
      <c r="C28" s="24" t="n"/>
      <c r="D28" s="24" t="n"/>
      <c r="E28" s="24" t="n"/>
      <c r="F28" s="24" t="n"/>
      <c r="G28" s="24" t="n"/>
      <c r="H28" s="24" t="n"/>
    </row>
    <row r="29" ht="28" customHeight="1">
      <c r="A29" s="8" t="inlineStr">
        <is>
          <t>A vencer</t>
        </is>
      </c>
      <c r="B29" s="24" t="inlineStr">
        <is>
          <t>A data-limite aplicável está dentro da antecedência configurada no Painel.</t>
        </is>
      </c>
      <c r="C29" s="24" t="n"/>
      <c r="D29" s="24" t="n"/>
      <c r="E29" s="24" t="n"/>
      <c r="F29" s="24" t="n"/>
      <c r="G29" s="24" t="n"/>
      <c r="H29" s="24" t="n"/>
    </row>
    <row r="30" ht="28" customHeight="1">
      <c r="A30" s="8" t="inlineStr">
        <is>
          <t>Confirmar fonte oficial</t>
        </is>
      </c>
      <c r="B30" s="24" t="inlineStr">
        <is>
          <t>O registo não está marcado como confirmado ou falta confirmação.</t>
        </is>
      </c>
      <c r="C30" s="24" t="n"/>
      <c r="D30" s="24" t="n"/>
      <c r="E30" s="24" t="n"/>
      <c r="F30" s="24" t="n"/>
      <c r="G30" s="24" t="n"/>
      <c r="H30" s="24" t="n"/>
    </row>
    <row r="31" ht="28" customHeight="1">
      <c r="A31" s="8" t="inlineStr">
        <is>
          <t>Indicar nova data</t>
        </is>
      </c>
      <c r="B31" s="24" t="inlineStr">
        <is>
          <t>Foi assinalada uma prorrogação oficial sem nova data-limite.</t>
        </is>
      </c>
      <c r="C31" s="24" t="n"/>
      <c r="D31" s="24" t="n"/>
      <c r="E31" s="24" t="n"/>
      <c r="F31" s="24" t="n"/>
      <c r="G31" s="24" t="n"/>
      <c r="H31" s="24" t="n"/>
    </row>
    <row r="32" ht="28" customHeight="1">
      <c r="A32" s="8" t="inlineStr">
        <is>
          <t>Completar campos obrigatórios</t>
        </is>
      </c>
      <c r="B32" s="24" t="inlineStr">
        <is>
          <t>Faltam campos necessários ao controlo do registo.</t>
        </is>
      </c>
      <c r="C32" s="24" t="n"/>
      <c r="D32" s="24" t="n"/>
      <c r="E32" s="24" t="n"/>
      <c r="F32" s="24" t="n"/>
      <c r="G32" s="24" t="n"/>
      <c r="H32" s="24" t="n"/>
    </row>
  </sheetData>
  <mergeCells count="1">
    <mergeCell ref="A1:H1"/>
  </mergeCells>
  <hyperlinks>
    <hyperlink xmlns:r="http://schemas.openxmlformats.org/officeDocument/2006/relationships" ref="B11" r:id="rId1"/>
    <hyperlink xmlns:r="http://schemas.openxmlformats.org/officeDocument/2006/relationships" ref="B12" r:id="rId2"/>
  </hyperlink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2026-08-31T09:14:53Z</dcterms:created>
  <dcterms:modified xmlns:dcterms="http://purl.org/dc/terms/" xmlns:xsi="http://www.w3.org/2001/XMLSchema-instance" xsi:type="dcterms:W3CDTF">2026-08-31T09:14:53Z</dcterms:modified>
</cp:coreProperties>
</file>