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inel" sheetId="1" state="visible" r:id="rId1"/>
    <sheet xmlns:r="http://schemas.openxmlformats.org/officeDocument/2006/relationships" name="Rendimentos" sheetId="2" state="visible" r:id="rId2"/>
    <sheet xmlns:r="http://schemas.openxmlformats.org/officeDocument/2006/relationships" name="Declarações" sheetId="3" state="visible" r:id="rId3"/>
    <sheet xmlns:r="http://schemas.openxmlformats.org/officeDocument/2006/relationships" name="Instruçõe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/m/yyyy"/>
    <numFmt numFmtId="165" formatCode="#,##0.00 [$€-pt-PT]"/>
  </numFmts>
  <fonts count="8">
    <font>
      <name val="Calibri"/>
      <family val="2"/>
      <color theme="1"/>
      <sz val="11"/>
      <scheme val="minor"/>
    </font>
    <font>
      <name val="Aptos"/>
      <b val="1"/>
      <color rgb="00FFFFFF"/>
      <sz val="14"/>
    </font>
    <font>
      <name val="Aptos"/>
      <i val="1"/>
      <color rgb="00334155"/>
      <sz val="10"/>
    </font>
    <font>
      <name val="Aptos"/>
      <color rgb="001F2937"/>
      <sz val="10"/>
    </font>
    <font>
      <name val="Aptos"/>
      <b val="1"/>
      <color rgb="00FFFFFF"/>
      <sz val="10"/>
    </font>
    <font>
      <name val="Aptos"/>
      <b val="1"/>
      <color rgb="00FFFFFF"/>
      <sz val="11"/>
    </font>
    <font>
      <name val="Aptos"/>
      <color rgb="00475569"/>
      <sz val="9"/>
    </font>
    <font>
      <name val="Aptos"/>
      <color rgb="000563C1"/>
      <sz val="10"/>
      <u val="single"/>
    </font>
  </fonts>
  <fills count="8">
    <fill>
      <patternFill/>
    </fill>
    <fill>
      <patternFill patternType="gray125"/>
    </fill>
    <fill>
      <patternFill patternType="solid">
        <fgColor rgb="000B4F6C"/>
      </patternFill>
    </fill>
    <fill>
      <patternFill patternType="solid">
        <fgColor rgb="00F5F0E6"/>
      </patternFill>
    </fill>
    <fill>
      <patternFill patternType="solid">
        <fgColor rgb="00FFF3D6"/>
      </patternFill>
    </fill>
    <fill>
      <patternFill patternType="solid">
        <fgColor rgb="00E7ECEF"/>
      </patternFill>
    </fill>
    <fill>
      <patternFill patternType="solid">
        <fgColor rgb="00146B4A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BD5D8"/>
      </left>
      <right style="thin">
        <color rgb="00CBD5D8"/>
      </right>
      <top style="thin">
        <color rgb="00CBD5D8"/>
      </top>
      <bottom style="thin">
        <color rgb="00CBD5D8"/>
      </bottom>
    </border>
    <border>
      <left/>
      <right/>
      <top style="thin">
        <color rgb="00CBD5D8"/>
      </top>
      <bottom/>
      <diagonal/>
    </border>
    <border>
      <left/>
      <right style="thin">
        <color rgb="00CBD5D8"/>
      </right>
      <top style="thin">
        <color rgb="00CBD5D8"/>
      </top>
      <bottom/>
      <diagonal/>
    </border>
    <border>
      <left/>
      <right/>
      <top style="thin">
        <color rgb="00CBD5D8"/>
      </top>
      <bottom style="thin">
        <color rgb="00CBD5D8"/>
      </bottom>
      <diagonal/>
    </border>
    <border>
      <left/>
      <right style="thin">
        <color rgb="00CBD5D8"/>
      </right>
      <top style="thin">
        <color rgb="00CBD5D8"/>
      </top>
      <bottom style="thin">
        <color rgb="00CBD5D8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 wrapText="1"/>
    </xf>
    <xf numFmtId="165" fontId="3" fillId="5" borderId="1" applyAlignment="1" pivotButton="0" quotePrefix="0" xfId="0">
      <alignment horizontal="right" vertical="center"/>
    </xf>
    <xf numFmtId="0" fontId="3" fillId="7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/>
    </xf>
    <xf numFmtId="49" fontId="3" fillId="4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right" vertical="center"/>
    </xf>
    <xf numFmtId="0" fontId="6" fillId="5" borderId="1" applyAlignment="1" pivotButton="0" quotePrefix="0" xfId="0">
      <alignment horizontal="left" vertical="top" wrapText="1"/>
    </xf>
    <xf numFmtId="0" fontId="7" fillId="5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left" vertical="center"/>
    </xf>
    <xf numFmtId="0" fontId="3" fillId="7" borderId="1" applyAlignment="1" pivotButton="0" quotePrefix="0" xfId="0">
      <alignment horizontal="left" vertical="top" wrapText="1"/>
    </xf>
    <xf numFmtId="0" fontId="7" fillId="7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4" fontId="3" fillId="5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ill>
        <patternFill patternType="solid">
          <fgColor rgb="00F4CCCC"/>
        </patternFill>
      </fill>
    </dxf>
    <dxf>
      <fill>
        <patternFill patternType="solid">
          <fgColor rgb="00FCE5CD"/>
        </patternFill>
      </fill>
    </dxf>
    <dxf>
      <fill>
        <patternFill patternType="solid">
          <fgColor rgb="00D9EA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Montantes por categoria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'Painel'!B10</f>
            </strRef>
          </tx>
          <spPr>
            <a:solidFill xmlns:a="http://schemas.openxmlformats.org/drawingml/2006/main">
              <a:srgbClr val="146B4A"/>
            </a:solidFill>
            <a:ln xmlns:a="http://schemas.openxmlformats.org/drawingml/2006/main">
              <a:solidFill>
                <a:srgbClr val="0B4F6C"/>
              </a:solidFill>
              <a:prstDash val="solid"/>
            </a:ln>
          </spPr>
          <cat>
            <numRef>
              <f>'Painel'!$A$11:$A$14</f>
            </numRef>
          </cat>
          <val>
            <numRef>
              <f>'Painel'!$B$11:$B$14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Categoria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Euros</a:t>
                </a:r>
              </a:p>
            </rich>
          </tx>
        </title>
        <numFmt formatCode="#,##0.00 [$€-pt-PT]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Estado da conciliação</a:t>
            </a:r>
          </a:p>
        </rich>
      </tx>
    </title>
    <plotArea>
      <pieChart>
        <varyColors val="1"/>
        <ser>
          <idx val="0"/>
          <order val="0"/>
          <tx>
            <strRef>
              <f>'Painel'!E12</f>
            </strRef>
          </tx>
          <spPr>
            <a:ln xmlns:a="http://schemas.openxmlformats.org/drawingml/2006/main">
              <a:prstDash val="solid"/>
            </a:ln>
          </spPr>
          <cat>
            <numRef>
              <f>'Painel'!$D$13:$D$14</f>
            </numRef>
          </cat>
          <val>
            <numRef>
              <f>'Painel'!$E$13:$E$14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Portugal em Excel</author>
  </authors>
  <commentList>
    <comment ref="B3" authorId="0" shapeId="0">
      <text>
        <t>Campo opcional para identificação interna do titular ou entidade.</t>
      </text>
    </comment>
    <comment ref="B4" authorId="0" shapeId="0">
      <text>
        <t>Campo opcional para organização interna. Introduza o NIF apenas se for útil ao seu controlo.</t>
      </text>
    </comment>
    <comment ref="B5" authorId="0" shapeId="0">
      <text>
        <t>Campo opcional para indicar uma pasta ou ligação utilizada na organização dos comprovativos.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17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17</row>
      <rowOff>0</rowOff>
    </from>
    <ext cx="50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incomeTable" displayName="incomeTable" ref="A6:M106" headerRowCount="1">
  <autoFilter ref="A6:M106"/>
  <tableColumns count="13">
    <tableColumn id="1" name="Nº"/>
    <tableColumn id="2" name="Data do rendimento"/>
    <tableColumn id="3" name="Mês"/>
    <tableColumn id="4" name="Trimestre"/>
    <tableColumn id="5" name="Categoria de rendimento"/>
    <tableColumn id="6" name="Cliente ou origem"/>
    <tableColumn id="7" name="Referência do documento"/>
    <tableColumn id="8" name="Tipo de comprovativo"/>
    <tableColumn id="9" name="Valor no comprovativo (€)"/>
    <tableColumn id="10" name="Valor a declarar (€)"/>
    <tableColumn id="11" name="Diferença (€)"/>
    <tableColumn id="12" name="Estado da conciliação"/>
    <tableColumn id="13" name="Observaçõ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declarationTable" displayName="declarationTable" ref="A9:V109" headerRowCount="1">
  <autoFilter ref="A9:V109"/>
  <tableColumns count="22">
    <tableColumn id="1" name="Nº"/>
    <tableColumn id="2" name="Ano"/>
    <tableColumn id="3" name="Trimestre"/>
    <tableColumn id="4" name="Início do trimestre"/>
    <tableColumn id="5" name="Fim do trimestre"/>
    <tableColumn id="6" name="Mês declarativo"/>
    <tableColumn id="7" name="Data-limite"/>
    <tableColumn id="8" name="Vendas de bens (€)"/>
    <tableColumn id="9" name="Produção de bens (€)"/>
    <tableColumn id="10" name="Prestações de serviços (€)"/>
    <tableColumn id="11" name="Outros rendimentos (€)"/>
    <tableColumn id="12" name="Total a declarar (€)"/>
    <tableColumn id="13" name="Total de comprovativos (€)"/>
    <tableColumn id="14" name="Diferença (€)"/>
    <tableColumn id="15" name="Registos a verificar"/>
    <tableColumn id="16" name="Estado no portal"/>
    <tableColumn id="17" name="Data de submissão"/>
    <tableColumn id="18" name="Referência do comprovativo"/>
    <tableColumn id="19" name="Localização do comprovativo"/>
    <tableColumn id="20" name="Observações"/>
    <tableColumn id="21" name="Estado do registo"/>
    <tableColumn id="22" name="Controlo fina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sisscontent.seg-social.pt/documents/10152/14965/1009%2BTrabalhador%2Bindependente%2B-%2Bnovo%2Bregime/87b6e00c-523d-4718-8a88-942ea804c18a" TargetMode="External" Id="rId1"/><Relationship Type="http://schemas.openxmlformats.org/officeDocument/2006/relationships/table" Target="/xl/tables/table2.xml" Id="rId2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4.xml.rels><Relationships xmlns="http://schemas.openxmlformats.org/package/2006/relationships"><Relationship Type="http://schemas.openxmlformats.org/officeDocument/2006/relationships/hyperlink" Target="https://sisscontent.seg-social.pt/documents/10152/14965/1009%2BTrabalhador%2Bindependente%2B-%2Bnovo%2Bregime/87b6e00c-523d-4718-8a88-942ea804c18a" TargetMode="External" Id="rId1"/></Relationships>
</file>

<file path=xl/worksheets/sheet1.xml><?xml version="1.0" encoding="utf-8"?>
<worksheet xmlns="http://schemas.openxmlformats.org/spreadsheetml/2006/main">
  <sheetPr>
    <tabColor rgb="000B4F6C"/>
    <outlinePr summaryBelow="1" summaryRight="1"/>
    <pageSetUpPr/>
  </sheetPr>
  <dimension ref="A1:H101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4" customWidth="1" min="3" max="3"/>
    <col width="29" customWidth="1" min="4" max="4"/>
    <col width="27" customWidth="1" min="5" max="5"/>
    <col width="4" customWidth="1" min="6" max="6"/>
    <col width="4" customWidth="1" min="7" max="7"/>
    <col width="4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</cols>
  <sheetData>
    <row r="1" ht="28" customHeight="1">
      <c r="A1" s="1" t="inlineStr">
        <is>
          <t>Declaração trimestral à Segurança Social — Painel de controlo</t>
        </is>
      </c>
      <c r="B1" s="22" t="n"/>
      <c r="C1" s="22" t="n"/>
      <c r="D1" s="22" t="n"/>
      <c r="E1" s="22" t="n"/>
      <c r="F1" s="22" t="n"/>
      <c r="G1" s="22" t="n"/>
      <c r="H1" s="23" t="n"/>
    </row>
    <row r="2" ht="22" customHeight="1">
      <c r="A2" s="2" t="inlineStr">
        <is>
          <t>Resumo interno de rendimentos, comprovativos e acompanhamento de submissão.</t>
        </is>
      </c>
    </row>
    <row r="3"/>
    <row r="4">
      <c r="A4" s="3" t="inlineStr">
        <is>
          <t>Ano de análise</t>
        </is>
      </c>
      <c r="B4" s="4" t="n">
        <v>2026</v>
      </c>
      <c r="D4" s="3" t="inlineStr">
        <is>
          <t>Data-limite do trimestre</t>
        </is>
      </c>
      <c r="E4" s="24">
        <f>IFERROR(IF(B5="Todos","",DATE(B4+IF(B5="T4",1,0),CHOOSE(MATCH(B5,{"T1","T2","T3","T4"},0),5,8,11,2),0)),"")</f>
        <v/>
      </c>
    </row>
    <row r="5">
      <c r="A5" s="3" t="inlineStr">
        <is>
          <t>Trimestre de análise</t>
        </is>
      </c>
      <c r="B5" s="4" t="inlineStr">
        <is>
          <t>Todos</t>
        </is>
      </c>
      <c r="D5" s="3" t="inlineStr">
        <is>
          <t>Indicador do prazo</t>
        </is>
      </c>
      <c r="E5" s="6">
        <f>IF(E4="","Seleccione um trimestre",IF(B6&gt;E4,"Data-limite decorrida — confirmar no portal","Prazo a acompanhar"))</f>
        <v/>
      </c>
    </row>
    <row r="6">
      <c r="A6" s="3" t="inlineStr">
        <is>
          <t>Data de referência</t>
        </is>
      </c>
      <c r="B6" s="25" t="n">
        <v>46265</v>
      </c>
    </row>
    <row r="7">
      <c r="A7" s="3" t="inlineStr">
        <is>
          <t>Data inicial calculada</t>
        </is>
      </c>
      <c r="B7" s="24">
        <f>IFERROR(DATE(B4,IF(B5="Todos",1,CHOOSE(MATCH(B5,{"T1","T2","T3","T4"},0),1,4,7,10)),1),"")</f>
        <v/>
      </c>
    </row>
    <row r="8">
      <c r="A8" s="3" t="inlineStr">
        <is>
          <t>Data final calculada</t>
        </is>
      </c>
      <c r="B8" s="24">
        <f>IFERROR(IF(B5="Todos",DATE(B4,12,31),DATE(B4,CHOOSE(MATCH(B5,{"T1","T2","T3","T4"},0),4,7,10,13),0)),"")</f>
        <v/>
      </c>
    </row>
    <row r="9"/>
    <row r="10">
      <c r="A10" s="8" t="inlineStr">
        <is>
          <t>Montantes a declarar no período seleccionado</t>
        </is>
      </c>
      <c r="B10" s="8" t="inlineStr">
        <is>
          <t>Valor (€)</t>
        </is>
      </c>
      <c r="D10" s="8" t="inlineStr">
        <is>
          <t>Conciliação e acompanhamento</t>
        </is>
      </c>
      <c r="E10" s="8" t="inlineStr">
        <is>
          <t>Valor / quantidade</t>
        </is>
      </c>
    </row>
    <row r="11">
      <c r="A11" s="3" t="inlineStr">
        <is>
          <t>Vendas de bens</t>
        </is>
      </c>
      <c r="B11" s="26">
        <f>IFERROR(SUMIFS('Rendimentos'!$J$7:$J$106,'Rendimentos'!$B$7:$B$106,"&gt;="&amp;$B$7,'Rendimentos'!$B$7:$B$106,"&lt;="&amp;$B$8,'Rendimentos'!$E$7:$E$106,"Vendas de bens"),0)</f>
        <v/>
      </c>
      <c r="D11" s="3" t="inlineStr">
        <is>
          <t>Total de comprovativos</t>
        </is>
      </c>
      <c r="E11" s="26">
        <f>IFERROR(SUMIFS('Rendimentos'!$I$7:$I$106,'Rendimentos'!$B$7:$B$106,"&gt;="&amp;$B$7,'Rendimentos'!$B$7:$B$106,"&lt;="&amp;$B$8),0)</f>
        <v/>
      </c>
    </row>
    <row r="12">
      <c r="A12" s="10" t="inlineStr">
        <is>
          <t>Produção de bens</t>
        </is>
      </c>
      <c r="B12" s="26">
        <f>IFERROR(SUMIFS('Rendimentos'!$J$7:$J$106,'Rendimentos'!$B$7:$B$106,"&gt;="&amp;$B$7,'Rendimentos'!$B$7:$B$106,"&lt;="&amp;$B$8,'Rendimentos'!$E$7:$E$106,"Produção de bens"),0)</f>
        <v/>
      </c>
      <c r="D12" s="10" t="inlineStr">
        <is>
          <t>Diferença global</t>
        </is>
      </c>
      <c r="E12" s="26">
        <f>IFERROR(B15-E11,0)</f>
        <v/>
      </c>
    </row>
    <row r="13">
      <c r="A13" s="3" t="inlineStr">
        <is>
          <t>Prestações de serviços</t>
        </is>
      </c>
      <c r="B13" s="26">
        <f>IFERROR(SUMIFS('Rendimentos'!$J$7:$J$106,'Rendimentos'!$B$7:$B$106,"&gt;="&amp;$B$7,'Rendimentos'!$B$7:$B$106,"&lt;="&amp;$B$8,'Rendimentos'!$E$7:$E$106,"Prestações de serviços"),0)</f>
        <v/>
      </c>
      <c r="D13" s="3" t="inlineStr">
        <is>
          <t>Registos conciliados</t>
        </is>
      </c>
      <c r="E13" s="11">
        <f>IFERROR(COUNTIFS('Rendimentos'!$B$7:$B$106,"&gt;="&amp;$B$7,'Rendimentos'!$B$7:$B$106,"&lt;="&amp;$B$8,'Rendimentos'!$L$7:$L$106,"Conciliado"),0)</f>
        <v/>
      </c>
    </row>
    <row r="14">
      <c r="A14" s="10" t="inlineStr">
        <is>
          <t>Outros rendimentos</t>
        </is>
      </c>
      <c r="B14" s="26">
        <f>IFERROR(SUMIFS('Rendimentos'!$J$7:$J$106,'Rendimentos'!$B$7:$B$106,"&gt;="&amp;$B$7,'Rendimentos'!$B$7:$B$106,"&lt;="&amp;$B$8,'Rendimentos'!$E$7:$E$106,"Outros rendimentos"),0)</f>
        <v/>
      </c>
      <c r="D14" s="10" t="inlineStr">
        <is>
          <t>Registos a verificar</t>
        </is>
      </c>
      <c r="E14" s="11">
        <f>IFERROR(COUNTIFS('Rendimentos'!$B$7:$B$106,"&gt;="&amp;$B$7,'Rendimentos'!$B$7:$B$106,"&lt;="&amp;$B$8,'Rendimentos'!$L$7:$L$106,"&lt;&gt;Conciliado"),0)</f>
        <v/>
      </c>
    </row>
    <row r="15">
      <c r="A15" s="3" t="inlineStr">
        <is>
          <t>Total a declarar</t>
        </is>
      </c>
      <c r="B15" s="26">
        <f>IFERROR(SUM(B11:B14),0)</f>
        <v/>
      </c>
      <c r="D15" s="3" t="inlineStr">
        <is>
          <t>Declarações por preparar</t>
        </is>
      </c>
      <c r="E15" s="11">
        <f>IFERROR(IF($B$5="Todos",COUNTIFS('Declarações'!$B$10:$B$109,$B$4,'Declarações'!$P$10:$P$109,"Por preparar"),COUNTIFS('Declarações'!$B$10:$B$109,$B$4,'Declarações'!$C$10:$C$109,$B$5,'Declarações'!$P$10:$P$109,"Por preparar")),0)</f>
        <v/>
      </c>
    </row>
    <row r="16">
      <c r="B16">
        <f>""</f>
        <v/>
      </c>
      <c r="E16">
        <f>""</f>
        <v/>
      </c>
    </row>
    <row r="17">
      <c r="B17">
        <f>""</f>
        <v/>
      </c>
      <c r="E17">
        <f>""</f>
        <v/>
      </c>
    </row>
    <row r="18">
      <c r="B18">
        <f>""</f>
        <v/>
      </c>
      <c r="E18">
        <f>""</f>
        <v/>
      </c>
    </row>
    <row r="19">
      <c r="B19">
        <f>""</f>
        <v/>
      </c>
      <c r="E19">
        <f>""</f>
        <v/>
      </c>
    </row>
    <row r="20">
      <c r="B20">
        <f>""</f>
        <v/>
      </c>
      <c r="E20">
        <f>""</f>
        <v/>
      </c>
    </row>
    <row r="21">
      <c r="B21">
        <f>""</f>
        <v/>
      </c>
      <c r="E21">
        <f>""</f>
        <v/>
      </c>
    </row>
    <row r="22">
      <c r="B22">
        <f>""</f>
        <v/>
      </c>
      <c r="E22">
        <f>""</f>
        <v/>
      </c>
    </row>
    <row r="23">
      <c r="B23">
        <f>""</f>
        <v/>
      </c>
      <c r="E23">
        <f>""</f>
        <v/>
      </c>
    </row>
    <row r="24">
      <c r="B24">
        <f>""</f>
        <v/>
      </c>
      <c r="E24">
        <f>""</f>
        <v/>
      </c>
    </row>
    <row r="25">
      <c r="B25">
        <f>""</f>
        <v/>
      </c>
      <c r="E25">
        <f>""</f>
        <v/>
      </c>
    </row>
    <row r="26">
      <c r="B26">
        <f>""</f>
        <v/>
      </c>
      <c r="E26">
        <f>""</f>
        <v/>
      </c>
    </row>
    <row r="27">
      <c r="B27">
        <f>""</f>
        <v/>
      </c>
      <c r="E27">
        <f>""</f>
        <v/>
      </c>
    </row>
    <row r="28">
      <c r="B28">
        <f>""</f>
        <v/>
      </c>
      <c r="E28">
        <f>""</f>
        <v/>
      </c>
    </row>
    <row r="29">
      <c r="B29">
        <f>""</f>
        <v/>
      </c>
      <c r="E29">
        <f>""</f>
        <v/>
      </c>
    </row>
    <row r="30">
      <c r="B30">
        <f>""</f>
        <v/>
      </c>
      <c r="E30">
        <f>""</f>
        <v/>
      </c>
    </row>
    <row r="31">
      <c r="B31">
        <f>""</f>
        <v/>
      </c>
      <c r="E31">
        <f>""</f>
        <v/>
      </c>
    </row>
    <row r="32">
      <c r="B32">
        <f>""</f>
        <v/>
      </c>
      <c r="E32">
        <f>""</f>
        <v/>
      </c>
    </row>
    <row r="33">
      <c r="B33">
        <f>""</f>
        <v/>
      </c>
      <c r="E33">
        <f>""</f>
        <v/>
      </c>
    </row>
    <row r="34">
      <c r="B34">
        <f>""</f>
        <v/>
      </c>
      <c r="E34">
        <f>""</f>
        <v/>
      </c>
    </row>
    <row r="35">
      <c r="B35">
        <f>""</f>
        <v/>
      </c>
      <c r="E35">
        <f>""</f>
        <v/>
      </c>
    </row>
    <row r="36">
      <c r="B36">
        <f>""</f>
        <v/>
      </c>
      <c r="E36">
        <f>""</f>
        <v/>
      </c>
    </row>
    <row r="37">
      <c r="B37">
        <f>""</f>
        <v/>
      </c>
      <c r="E37">
        <f>""</f>
        <v/>
      </c>
    </row>
    <row r="38">
      <c r="B38">
        <f>""</f>
        <v/>
      </c>
      <c r="E38">
        <f>""</f>
        <v/>
      </c>
    </row>
    <row r="39">
      <c r="B39">
        <f>""</f>
        <v/>
      </c>
      <c r="E39">
        <f>""</f>
        <v/>
      </c>
    </row>
    <row r="40">
      <c r="B40">
        <f>""</f>
        <v/>
      </c>
      <c r="E40">
        <f>""</f>
        <v/>
      </c>
    </row>
    <row r="41">
      <c r="B41">
        <f>""</f>
        <v/>
      </c>
      <c r="E41">
        <f>""</f>
        <v/>
      </c>
    </row>
    <row r="42">
      <c r="B42">
        <f>""</f>
        <v/>
      </c>
      <c r="E42">
        <f>""</f>
        <v/>
      </c>
    </row>
    <row r="43">
      <c r="B43">
        <f>""</f>
        <v/>
      </c>
      <c r="E43">
        <f>""</f>
        <v/>
      </c>
    </row>
    <row r="44">
      <c r="B44">
        <f>""</f>
        <v/>
      </c>
      <c r="E44">
        <f>""</f>
        <v/>
      </c>
    </row>
    <row r="45">
      <c r="B45">
        <f>""</f>
        <v/>
      </c>
      <c r="E45">
        <f>""</f>
        <v/>
      </c>
    </row>
    <row r="46">
      <c r="B46">
        <f>""</f>
        <v/>
      </c>
      <c r="E46">
        <f>""</f>
        <v/>
      </c>
    </row>
    <row r="47">
      <c r="B47">
        <f>""</f>
        <v/>
      </c>
      <c r="E47">
        <f>""</f>
        <v/>
      </c>
    </row>
    <row r="48">
      <c r="B48">
        <f>""</f>
        <v/>
      </c>
      <c r="E48">
        <f>""</f>
        <v/>
      </c>
    </row>
    <row r="49">
      <c r="B49">
        <f>""</f>
        <v/>
      </c>
      <c r="E49">
        <f>""</f>
        <v/>
      </c>
    </row>
    <row r="50">
      <c r="B50">
        <f>""</f>
        <v/>
      </c>
      <c r="E50">
        <f>""</f>
        <v/>
      </c>
    </row>
    <row r="51">
      <c r="B51">
        <f>""</f>
        <v/>
      </c>
      <c r="E51">
        <f>""</f>
        <v/>
      </c>
    </row>
    <row r="52">
      <c r="B52">
        <f>""</f>
        <v/>
      </c>
      <c r="E52">
        <f>""</f>
        <v/>
      </c>
    </row>
    <row r="53">
      <c r="B53">
        <f>""</f>
        <v/>
      </c>
      <c r="E53">
        <f>""</f>
        <v/>
      </c>
    </row>
    <row r="54">
      <c r="B54">
        <f>""</f>
        <v/>
      </c>
      <c r="E54">
        <f>""</f>
        <v/>
      </c>
    </row>
    <row r="55">
      <c r="B55">
        <f>""</f>
        <v/>
      </c>
      <c r="E55">
        <f>""</f>
        <v/>
      </c>
    </row>
    <row r="56">
      <c r="B56">
        <f>""</f>
        <v/>
      </c>
      <c r="E56">
        <f>""</f>
        <v/>
      </c>
    </row>
    <row r="57">
      <c r="B57">
        <f>""</f>
        <v/>
      </c>
      <c r="E57">
        <f>""</f>
        <v/>
      </c>
    </row>
    <row r="58">
      <c r="B58">
        <f>""</f>
        <v/>
      </c>
      <c r="E58">
        <f>""</f>
        <v/>
      </c>
    </row>
    <row r="59">
      <c r="B59">
        <f>""</f>
        <v/>
      </c>
      <c r="E59">
        <f>""</f>
        <v/>
      </c>
    </row>
    <row r="60">
      <c r="B60">
        <f>""</f>
        <v/>
      </c>
      <c r="E60">
        <f>""</f>
        <v/>
      </c>
    </row>
    <row r="61">
      <c r="B61">
        <f>""</f>
        <v/>
      </c>
      <c r="E61">
        <f>""</f>
        <v/>
      </c>
    </row>
    <row r="62">
      <c r="B62">
        <f>""</f>
        <v/>
      </c>
      <c r="E62">
        <f>""</f>
        <v/>
      </c>
    </row>
    <row r="63">
      <c r="B63">
        <f>""</f>
        <v/>
      </c>
      <c r="E63">
        <f>""</f>
        <v/>
      </c>
    </row>
    <row r="64">
      <c r="B64">
        <f>""</f>
        <v/>
      </c>
      <c r="E64">
        <f>""</f>
        <v/>
      </c>
    </row>
    <row r="65">
      <c r="B65">
        <f>""</f>
        <v/>
      </c>
      <c r="E65">
        <f>""</f>
        <v/>
      </c>
    </row>
    <row r="66">
      <c r="B66">
        <f>""</f>
        <v/>
      </c>
      <c r="E66">
        <f>""</f>
        <v/>
      </c>
    </row>
    <row r="67">
      <c r="B67">
        <f>""</f>
        <v/>
      </c>
      <c r="E67">
        <f>""</f>
        <v/>
      </c>
    </row>
    <row r="68">
      <c r="B68">
        <f>""</f>
        <v/>
      </c>
      <c r="E68">
        <f>""</f>
        <v/>
      </c>
    </row>
    <row r="69">
      <c r="B69">
        <f>""</f>
        <v/>
      </c>
      <c r="E69">
        <f>""</f>
        <v/>
      </c>
    </row>
    <row r="70">
      <c r="B70">
        <f>""</f>
        <v/>
      </c>
      <c r="E70">
        <f>""</f>
        <v/>
      </c>
    </row>
    <row r="71">
      <c r="B71">
        <f>""</f>
        <v/>
      </c>
      <c r="E71">
        <f>""</f>
        <v/>
      </c>
    </row>
    <row r="72">
      <c r="B72">
        <f>""</f>
        <v/>
      </c>
      <c r="E72">
        <f>""</f>
        <v/>
      </c>
    </row>
    <row r="73">
      <c r="B73">
        <f>""</f>
        <v/>
      </c>
      <c r="E73">
        <f>""</f>
        <v/>
      </c>
    </row>
    <row r="74">
      <c r="B74">
        <f>""</f>
        <v/>
      </c>
      <c r="E74">
        <f>""</f>
        <v/>
      </c>
    </row>
    <row r="75">
      <c r="B75">
        <f>""</f>
        <v/>
      </c>
      <c r="E75">
        <f>""</f>
        <v/>
      </c>
    </row>
    <row r="76">
      <c r="B76">
        <f>""</f>
        <v/>
      </c>
      <c r="E76">
        <f>""</f>
        <v/>
      </c>
    </row>
    <row r="77">
      <c r="B77">
        <f>""</f>
        <v/>
      </c>
      <c r="E77">
        <f>""</f>
        <v/>
      </c>
    </row>
    <row r="78">
      <c r="B78">
        <f>""</f>
        <v/>
      </c>
      <c r="E78">
        <f>""</f>
        <v/>
      </c>
    </row>
    <row r="79">
      <c r="B79">
        <f>""</f>
        <v/>
      </c>
      <c r="E79">
        <f>""</f>
        <v/>
      </c>
    </row>
    <row r="80">
      <c r="B80">
        <f>""</f>
        <v/>
      </c>
      <c r="E80">
        <f>""</f>
        <v/>
      </c>
    </row>
    <row r="81">
      <c r="B81">
        <f>""</f>
        <v/>
      </c>
      <c r="E81">
        <f>""</f>
        <v/>
      </c>
    </row>
    <row r="82">
      <c r="B82">
        <f>""</f>
        <v/>
      </c>
      <c r="E82">
        <f>""</f>
        <v/>
      </c>
    </row>
    <row r="83">
      <c r="B83">
        <f>""</f>
        <v/>
      </c>
      <c r="E83">
        <f>""</f>
        <v/>
      </c>
    </row>
    <row r="84">
      <c r="B84">
        <f>""</f>
        <v/>
      </c>
      <c r="E84">
        <f>""</f>
        <v/>
      </c>
    </row>
    <row r="85">
      <c r="B85">
        <f>""</f>
        <v/>
      </c>
      <c r="E85">
        <f>""</f>
        <v/>
      </c>
    </row>
    <row r="86">
      <c r="B86">
        <f>""</f>
        <v/>
      </c>
      <c r="E86">
        <f>""</f>
        <v/>
      </c>
    </row>
    <row r="87">
      <c r="B87">
        <f>""</f>
        <v/>
      </c>
      <c r="E87">
        <f>""</f>
        <v/>
      </c>
    </row>
    <row r="88">
      <c r="B88">
        <f>""</f>
        <v/>
      </c>
      <c r="E88">
        <f>""</f>
        <v/>
      </c>
    </row>
    <row r="89">
      <c r="B89">
        <f>""</f>
        <v/>
      </c>
      <c r="E89">
        <f>""</f>
        <v/>
      </c>
    </row>
    <row r="90">
      <c r="B90">
        <f>""</f>
        <v/>
      </c>
      <c r="E90">
        <f>""</f>
        <v/>
      </c>
    </row>
    <row r="91">
      <c r="B91">
        <f>""</f>
        <v/>
      </c>
      <c r="E91">
        <f>""</f>
        <v/>
      </c>
    </row>
    <row r="92">
      <c r="B92">
        <f>""</f>
        <v/>
      </c>
      <c r="E92">
        <f>""</f>
        <v/>
      </c>
    </row>
    <row r="93">
      <c r="B93">
        <f>""</f>
        <v/>
      </c>
      <c r="E93">
        <f>""</f>
        <v/>
      </c>
    </row>
    <row r="94">
      <c r="B94">
        <f>""</f>
        <v/>
      </c>
      <c r="E94">
        <f>""</f>
        <v/>
      </c>
    </row>
    <row r="95">
      <c r="B95">
        <f>""</f>
        <v/>
      </c>
      <c r="E95">
        <f>""</f>
        <v/>
      </c>
    </row>
    <row r="96">
      <c r="B96">
        <f>""</f>
        <v/>
      </c>
      <c r="E96">
        <f>""</f>
        <v/>
      </c>
    </row>
    <row r="97">
      <c r="B97">
        <f>""</f>
        <v/>
      </c>
      <c r="E97">
        <f>""</f>
        <v/>
      </c>
    </row>
    <row r="98">
      <c r="B98">
        <f>""</f>
        <v/>
      </c>
      <c r="E98">
        <f>""</f>
        <v/>
      </c>
    </row>
    <row r="99">
      <c r="B99">
        <f>""</f>
        <v/>
      </c>
      <c r="E99">
        <f>""</f>
        <v/>
      </c>
    </row>
    <row r="100">
      <c r="B100">
        <f>""</f>
        <v/>
      </c>
      <c r="E100">
        <f>""</f>
        <v/>
      </c>
    </row>
    <row r="101">
      <c r="B101">
        <f>""</f>
        <v/>
      </c>
      <c r="E101">
        <f>""</f>
        <v/>
      </c>
    </row>
  </sheetData>
  <mergeCells count="1">
    <mergeCell ref="A1:H1"/>
  </mergeCells>
  <conditionalFormatting sqref="E12">
    <cfRule type="expression" priority="1" dxfId="0" stopIfTrue="1">
      <formula>$E$12&lt;&gt;0</formula>
    </cfRule>
  </conditionalFormatting>
  <conditionalFormatting sqref="E14:E15">
    <cfRule type="expression" priority="2" dxfId="1" stopIfTrue="1">
      <formula>E14&gt;0</formula>
    </cfRule>
  </conditionalFormatting>
  <conditionalFormatting sqref="E5">
    <cfRule type="expression" priority="3" dxfId="1" stopIfTrue="1">
      <formula>COUNTIF($E$5,"*confirmar*")&gt;0</formula>
    </cfRule>
    <cfRule type="expression" priority="4" dxfId="2" stopIfTrue="1">
      <formula>$E$5="Prazo a acompanhar"</formula>
    </cfRule>
  </conditionalFormatting>
  <dataValidations count="3">
    <dataValidation sqref="B4" showErrorMessage="1" showInputMessage="1" allowBlank="0" type="whole" operator="between">
      <formula1>2000</formula1>
      <formula2>2100</formula2>
    </dataValidation>
    <dataValidation sqref="B5" showErrorMessage="1" showInputMessage="1" allowBlank="0" type="list">
      <formula1>='Instruções'!$M$3:$M$7</formula1>
    </dataValidation>
    <dataValidation sqref="B6" showErrorMessage="1" showInputMessage="1" allowBlank="0" type="date" operator="between">
      <formula1>1</formula1>
      <formula2>2958465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46B4A"/>
    <outlinePr summaryBelow="1" summaryRight="1"/>
    <pageSetUpPr/>
  </sheetPr>
  <dimension ref="A1:M1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13" customWidth="1" min="3" max="3"/>
    <col width="14" customWidth="1" min="4" max="4"/>
    <col width="25" customWidth="1" min="5" max="5"/>
    <col width="31" customWidth="1" min="6" max="6"/>
    <col width="22" customWidth="1" min="7" max="7"/>
    <col width="24" customWidth="1" min="8" max="8"/>
    <col width="21" customWidth="1" min="9" max="9"/>
    <col width="19" customWidth="1" min="10" max="10"/>
    <col width="16" customWidth="1" min="11" max="11"/>
    <col width="25" customWidth="1" min="12" max="12"/>
    <col width="42" customWidth="1" min="13" max="13"/>
  </cols>
  <sheetData>
    <row r="1" ht="28" customHeight="1">
      <c r="A1" s="1" t="inlineStr">
        <is>
          <t>Registo de rendimentos e conciliação de comprovativos</t>
        </is>
      </c>
      <c r="B1" s="22" t="n"/>
      <c r="C1" s="22" t="n"/>
      <c r="D1" s="22" t="n"/>
      <c r="E1" s="22" t="n"/>
      <c r="F1" s="22" t="n"/>
      <c r="G1" s="22" t="n"/>
      <c r="H1" s="22" t="n"/>
      <c r="I1" s="22" t="n"/>
      <c r="J1" s="22" t="n"/>
      <c r="K1" s="22" t="n"/>
      <c r="L1" s="22" t="n"/>
      <c r="M1" s="23" t="n"/>
    </row>
    <row r="2" ht="22" customHeight="1">
      <c r="A2" s="2" t="inlineStr">
        <is>
          <t>Introduza um registo por rendimento ou documento. Confirme no portal a categoria e o valor a incluir na declaração trimestral.</t>
        </is>
      </c>
    </row>
    <row r="6">
      <c r="A6" s="12" t="inlineStr">
        <is>
          <t>Nº</t>
        </is>
      </c>
      <c r="B6" s="12" t="inlineStr">
        <is>
          <t>Data do rendimento</t>
        </is>
      </c>
      <c r="C6" s="12" t="inlineStr">
        <is>
          <t>Mês</t>
        </is>
      </c>
      <c r="D6" s="12" t="inlineStr">
        <is>
          <t>Trimestre</t>
        </is>
      </c>
      <c r="E6" s="12" t="inlineStr">
        <is>
          <t>Categoria de rendimento</t>
        </is>
      </c>
      <c r="F6" s="12" t="inlineStr">
        <is>
          <t>Cliente ou origem</t>
        </is>
      </c>
      <c r="G6" s="12" t="inlineStr">
        <is>
          <t>Referência do documento</t>
        </is>
      </c>
      <c r="H6" s="12" t="inlineStr">
        <is>
          <t>Tipo de comprovativo</t>
        </is>
      </c>
      <c r="I6" s="12" t="inlineStr">
        <is>
          <t>Valor no comprovativo (€)</t>
        </is>
      </c>
      <c r="J6" s="12" t="inlineStr">
        <is>
          <t>Valor a declarar (€)</t>
        </is>
      </c>
      <c r="K6" s="12" t="inlineStr">
        <is>
          <t>Diferença (€)</t>
        </is>
      </c>
      <c r="L6" s="12" t="inlineStr">
        <is>
          <t>Estado da conciliação</t>
        </is>
      </c>
      <c r="M6" s="12" t="inlineStr">
        <is>
          <t>Observações</t>
        </is>
      </c>
    </row>
    <row r="7">
      <c r="A7" s="6">
        <f>IF(B7="","",ROW()-6)</f>
        <v/>
      </c>
      <c r="B7" s="25" t="n">
        <v>46030</v>
      </c>
      <c r="C7" s="6">
        <f>IF(B7="","",IFERROR(CHOOSE(MONTH(B7),"janeiro","fevereiro","março","abril","maio","junho","julho","agosto","setembro","outubro","novembro","dezembro"),""))</f>
        <v/>
      </c>
      <c r="D7" s="6">
        <f>IF(B7="","",IFERROR("T"&amp;ROUNDUP(MONTH(B7)/3,0)&amp;" "&amp;YEAR(B7),""))</f>
        <v/>
      </c>
      <c r="E7" s="13" t="inlineStr">
        <is>
          <t>Prestações de serviços</t>
        </is>
      </c>
      <c r="F7" s="13" t="inlineStr">
        <is>
          <t>Clínica do Parque, Lda.</t>
        </is>
      </c>
      <c r="G7" s="14" t="inlineStr">
        <is>
          <t>FR 2026/001</t>
        </is>
      </c>
      <c r="H7" s="13" t="inlineStr">
        <is>
          <t>Fatura-recibo emitida</t>
        </is>
      </c>
      <c r="I7" s="27" t="n">
        <v>850</v>
      </c>
      <c r="J7" s="27" t="n">
        <v>850</v>
      </c>
      <c r="K7" s="26">
        <f>IF(B7="","",IFERROR(J7-I7,""))</f>
        <v/>
      </c>
      <c r="L7" s="6">
        <f>IF(B7="","",IF(I7="","Sem valor de comprovativo",IFERROR(IF(ROUND(K7,2)=0,"Conciliado","Diferença a verificar"),"Verificar")))</f>
        <v/>
      </c>
      <c r="M7" s="13" t="inlineStr">
        <is>
          <t>Consulta e acompanhamento técnico</t>
        </is>
      </c>
    </row>
    <row r="8">
      <c r="A8" s="6">
        <f>IF(B8="","",ROW()-6)</f>
        <v/>
      </c>
      <c r="B8" s="25" t="n">
        <v>46039</v>
      </c>
      <c r="C8" s="6">
        <f>IF(B8="","",IFERROR(CHOOSE(MONTH(B8),"janeiro","fevereiro","março","abril","maio","junho","julho","agosto","setembro","outubro","novembro","dezembro"),""))</f>
        <v/>
      </c>
      <c r="D8" s="6">
        <f>IF(B8="","",IFERROR("T"&amp;ROUNDUP(MONTH(B8)/3,0)&amp;" "&amp;YEAR(B8),""))</f>
        <v/>
      </c>
      <c r="E8" s="13" t="inlineStr">
        <is>
          <t>Vendas de bens</t>
        </is>
      </c>
      <c r="F8" s="13" t="inlineStr">
        <is>
          <t>Oficina do Tejo, Unipessoal, Lda.</t>
        </is>
      </c>
      <c r="G8" s="14" t="inlineStr">
        <is>
          <t>FR 2026/002</t>
        </is>
      </c>
      <c r="H8" s="13" t="inlineStr">
        <is>
          <t>Fatura-recibo emitida</t>
        </is>
      </c>
      <c r="I8" s="27" t="n">
        <v>145</v>
      </c>
      <c r="J8" s="27" t="n">
        <v>145</v>
      </c>
      <c r="K8" s="26">
        <f>IF(B8="","",IFERROR(J8-I8,""))</f>
        <v/>
      </c>
      <c r="L8" s="6">
        <f>IF(B8="","",IF(I8="","Sem valor de comprovativo",IFERROR(IF(ROUND(K8,2)=0,"Conciliado","Diferença a verificar"),"Verificar")))</f>
        <v/>
      </c>
      <c r="M8" s="13" t="inlineStr">
        <is>
          <t>Venda de material</t>
        </is>
      </c>
    </row>
    <row r="9">
      <c r="A9" s="6">
        <f>IF(B9="","",ROW()-6)</f>
        <v/>
      </c>
      <c r="B9" s="25" t="n">
        <v>46056</v>
      </c>
      <c r="C9" s="6">
        <f>IF(B9="","",IFERROR(CHOOSE(MONTH(B9),"janeiro","fevereiro","março","abril","maio","junho","julho","agosto","setembro","outubro","novembro","dezembro"),""))</f>
        <v/>
      </c>
      <c r="D9" s="6">
        <f>IF(B9="","",IFERROR("T"&amp;ROUNDUP(MONTH(B9)/3,0)&amp;" "&amp;YEAR(B9),""))</f>
        <v/>
      </c>
      <c r="E9" s="13" t="inlineStr">
        <is>
          <t>Produção de bens</t>
        </is>
      </c>
      <c r="F9" s="13" t="inlineStr">
        <is>
          <t>Atelier Norte, Lda.</t>
        </is>
      </c>
      <c r="G9" s="14" t="inlineStr">
        <is>
          <t>FT 2026/014</t>
        </is>
      </c>
      <c r="H9" s="13" t="inlineStr">
        <is>
          <t>Fatura emitida</t>
        </is>
      </c>
      <c r="I9" s="27" t="n">
        <v>620</v>
      </c>
      <c r="J9" s="27" t="n">
        <v>620</v>
      </c>
      <c r="K9" s="26">
        <f>IF(B9="","",IFERROR(J9-I9,""))</f>
        <v/>
      </c>
      <c r="L9" s="6">
        <f>IF(B9="","",IF(I9="","Sem valor de comprovativo",IFERROR(IF(ROUND(K9,2)=0,"Conciliado","Diferença a verificar"),"Verificar")))</f>
        <v/>
      </c>
      <c r="M9" s="13" t="inlineStr">
        <is>
          <t>Produção entregue no mês</t>
        </is>
      </c>
    </row>
    <row r="10">
      <c r="A10" s="6">
        <f>IF(B10="","",ROW()-6)</f>
        <v/>
      </c>
      <c r="B10" s="25" t="n">
        <v>46067</v>
      </c>
      <c r="C10" s="6">
        <f>IF(B10="","",IFERROR(CHOOSE(MONTH(B10),"janeiro","fevereiro","março","abril","maio","junho","julho","agosto","setembro","outubro","novembro","dezembro"),""))</f>
        <v/>
      </c>
      <c r="D10" s="6">
        <f>IF(B10="","",IFERROR("T"&amp;ROUNDUP(MONTH(B10)/3,0)&amp;" "&amp;YEAR(B10),""))</f>
        <v/>
      </c>
      <c r="E10" s="13" t="inlineStr">
        <is>
          <t>Prestações de serviços</t>
        </is>
      </c>
      <c r="F10" s="13" t="inlineStr">
        <is>
          <t>Marta Lopes</t>
        </is>
      </c>
      <c r="G10" s="14" t="inlineStr">
        <is>
          <t>FR 2026/003</t>
        </is>
      </c>
      <c r="H10" s="13" t="inlineStr">
        <is>
          <t>Recibo verde emitido</t>
        </is>
      </c>
      <c r="I10" s="27" t="n">
        <v>1250</v>
      </c>
      <c r="J10" s="27" t="n">
        <v>1250</v>
      </c>
      <c r="K10" s="26">
        <f>IF(B10="","",IFERROR(J10-I10,""))</f>
        <v/>
      </c>
      <c r="L10" s="6">
        <f>IF(B10="","",IF(I10="","Sem valor de comprovativo",IFERROR(IF(ROUND(K10,2)=0,"Conciliado","Diferença a verificar"),"Verificar")))</f>
        <v/>
      </c>
      <c r="M10" s="13" t="inlineStr">
        <is>
          <t>Prestação de serviços profissionais</t>
        </is>
      </c>
    </row>
    <row r="11">
      <c r="A11" s="6">
        <f>IF(B11="","",ROW()-6)</f>
        <v/>
      </c>
      <c r="B11" s="25" t="n">
        <v>46079</v>
      </c>
      <c r="C11" s="6">
        <f>IF(B11="","",IFERROR(CHOOSE(MONTH(B11),"janeiro","fevereiro","março","abril","maio","junho","julho","agosto","setembro","outubro","novembro","dezembro"),""))</f>
        <v/>
      </c>
      <c r="D11" s="6">
        <f>IF(B11="","",IFERROR("T"&amp;ROUNDUP(MONTH(B11)/3,0)&amp;" "&amp;YEAR(B11),""))</f>
        <v/>
      </c>
      <c r="E11" s="13" t="inlineStr">
        <is>
          <t>Outros rendimentos</t>
        </is>
      </c>
      <c r="F11" s="13" t="inlineStr">
        <is>
          <t>Associação Cultural do Centro</t>
        </is>
      </c>
      <c r="G11" s="14" t="inlineStr">
        <is>
          <t>DOC 2026/021</t>
        </is>
      </c>
      <c r="H11" s="13" t="inlineStr">
        <is>
          <t>Outro comprovativo</t>
        </is>
      </c>
      <c r="I11" s="27" t="n">
        <v>80</v>
      </c>
      <c r="J11" s="27" t="n">
        <v>80</v>
      </c>
      <c r="K11" s="26">
        <f>IF(B11="","",IFERROR(J11-I11,""))</f>
        <v/>
      </c>
      <c r="L11" s="6">
        <f>IF(B11="","",IF(I11="","Sem valor de comprovativo",IFERROR(IF(ROUND(K11,2)=0,"Conciliado","Diferença a verificar"),"Verificar")))</f>
        <v/>
      </c>
      <c r="M11" s="13" t="inlineStr">
        <is>
          <t>Valor a confirmar na declaração</t>
        </is>
      </c>
    </row>
    <row r="12">
      <c r="A12" s="6">
        <f>IF(B12="","",ROW()-6)</f>
        <v/>
      </c>
      <c r="B12" s="25" t="n">
        <v>46086</v>
      </c>
      <c r="C12" s="6">
        <f>IF(B12="","",IFERROR(CHOOSE(MONTH(B12),"janeiro","fevereiro","março","abril","maio","junho","julho","agosto","setembro","outubro","novembro","dezembro"),""))</f>
        <v/>
      </c>
      <c r="D12" s="6">
        <f>IF(B12="","",IFERROR("T"&amp;ROUNDUP(MONTH(B12)/3,0)&amp;" "&amp;YEAR(B12),""))</f>
        <v/>
      </c>
      <c r="E12" s="13" t="inlineStr">
        <is>
          <t>Vendas de bens</t>
        </is>
      </c>
      <c r="F12" s="13" t="inlineStr">
        <is>
          <t>Casa do Bairro, Lda.</t>
        </is>
      </c>
      <c r="G12" s="14" t="inlineStr">
        <is>
          <t>FR 2026/004</t>
        </is>
      </c>
      <c r="H12" s="13" t="inlineStr">
        <is>
          <t>Fatura-recibo emitida</t>
        </is>
      </c>
      <c r="I12" s="27" t="n">
        <v>210</v>
      </c>
      <c r="J12" s="27" t="n">
        <v>210</v>
      </c>
      <c r="K12" s="26">
        <f>IF(B12="","",IFERROR(J12-I12,""))</f>
        <v/>
      </c>
      <c r="L12" s="6">
        <f>IF(B12="","",IF(I12="","Sem valor de comprovativo",IFERROR(IF(ROUND(K12,2)=0,"Conciliado","Diferença a verificar"),"Verificar")))</f>
        <v/>
      </c>
      <c r="M12" s="13" t="inlineStr">
        <is>
          <t>Venda de bens</t>
        </is>
      </c>
    </row>
    <row r="13">
      <c r="A13" s="6">
        <f>IF(B13="","",ROW()-6)</f>
        <v/>
      </c>
      <c r="B13" s="25" t="n">
        <v>46093</v>
      </c>
      <c r="C13" s="6">
        <f>IF(B13="","",IFERROR(CHOOSE(MONTH(B13),"janeiro","fevereiro","março","abril","maio","junho","julho","agosto","setembro","outubro","novembro","dezembro"),""))</f>
        <v/>
      </c>
      <c r="D13" s="6">
        <f>IF(B13="","",IFERROR("T"&amp;ROUNDUP(MONTH(B13)/3,0)&amp;" "&amp;YEAR(B13),""))</f>
        <v/>
      </c>
      <c r="E13" s="13" t="inlineStr">
        <is>
          <t>Prestações de serviços</t>
        </is>
      </c>
      <c r="F13" s="13" t="inlineStr">
        <is>
          <t>Rui Santos</t>
        </is>
      </c>
      <c r="G13" s="14" t="inlineStr">
        <is>
          <t>FR 2026/005</t>
        </is>
      </c>
      <c r="H13" s="13" t="inlineStr">
        <is>
          <t>Recibo verde emitido</t>
        </is>
      </c>
      <c r="I13" s="27" t="n">
        <v>675</v>
      </c>
      <c r="J13" s="27" t="n">
        <v>675</v>
      </c>
      <c r="K13" s="26">
        <f>IF(B13="","",IFERROR(J13-I13,""))</f>
        <v/>
      </c>
      <c r="L13" s="6">
        <f>IF(B13="","",IF(I13="","Sem valor de comprovativo",IFERROR(IF(ROUND(K13,2)=0,"Conciliado","Diferença a verificar"),"Verificar")))</f>
        <v/>
      </c>
      <c r="M13" s="13" t="inlineStr">
        <is>
          <t>Serviço concluído</t>
        </is>
      </c>
    </row>
    <row r="14">
      <c r="A14" s="6">
        <f>IF(B14="","",ROW()-6)</f>
        <v/>
      </c>
      <c r="B14" s="25" t="n">
        <v>46102</v>
      </c>
      <c r="C14" s="6">
        <f>IF(B14="","",IFERROR(CHOOSE(MONTH(B14),"janeiro","fevereiro","março","abril","maio","junho","julho","agosto","setembro","outubro","novembro","dezembro"),""))</f>
        <v/>
      </c>
      <c r="D14" s="6">
        <f>IF(B14="","",IFERROR("T"&amp;ROUNDUP(MONTH(B14)/3,0)&amp;" "&amp;YEAR(B14),""))</f>
        <v/>
      </c>
      <c r="E14" s="13" t="inlineStr">
        <is>
          <t>Produção de bens</t>
        </is>
      </c>
      <c r="F14" s="13" t="inlineStr">
        <is>
          <t>Cooperativa da Vila</t>
        </is>
      </c>
      <c r="G14" s="14" t="inlineStr">
        <is>
          <t>NC 2026/002</t>
        </is>
      </c>
      <c r="H14" s="13" t="inlineStr">
        <is>
          <t>Nota de crédito</t>
        </is>
      </c>
      <c r="I14" s="27" t="n">
        <v>300</v>
      </c>
      <c r="J14" s="27" t="n">
        <v>280</v>
      </c>
      <c r="K14" s="26">
        <f>IF(B14="","",IFERROR(J14-I14,""))</f>
        <v/>
      </c>
      <c r="L14" s="6">
        <f>IF(B14="","",IF(I14="","Sem valor de comprovativo",IFERROR(IF(ROUND(K14,2)=0,"Conciliado","Diferença a verificar"),"Verificar")))</f>
        <v/>
      </c>
      <c r="M14" s="13" t="inlineStr">
        <is>
          <t>Diferença a confirmar antes da declaração</t>
        </is>
      </c>
    </row>
    <row r="15">
      <c r="A15" s="6">
        <f>IF(B15="","",ROW()-6)</f>
        <v/>
      </c>
      <c r="B15" s="25" t="n">
        <v>46109</v>
      </c>
      <c r="C15" s="6">
        <f>IF(B15="","",IFERROR(CHOOSE(MONTH(B15),"janeiro","fevereiro","março","abril","maio","junho","julho","agosto","setembro","outubro","novembro","dezembro"),""))</f>
        <v/>
      </c>
      <c r="D15" s="6">
        <f>IF(B15="","",IFERROR("T"&amp;ROUNDUP(MONTH(B15)/3,0)&amp;" "&amp;YEAR(B15),""))</f>
        <v/>
      </c>
      <c r="E15" s="13" t="inlineStr">
        <is>
          <t>Prestações de serviços</t>
        </is>
      </c>
      <c r="F15" s="13" t="inlineStr">
        <is>
          <t>Cliente a confirmar</t>
        </is>
      </c>
      <c r="G15" s="14" t="inlineStr">
        <is>
          <t>A confirmar</t>
        </is>
      </c>
      <c r="H15" s="13" t="inlineStr">
        <is>
          <t>Sem comprovativo</t>
        </is>
      </c>
      <c r="I15" s="27" t="n"/>
      <c r="J15" s="27" t="n">
        <v>95</v>
      </c>
      <c r="K15" s="26">
        <f>IF(B15="","",IFERROR(J15-I15,""))</f>
        <v/>
      </c>
      <c r="L15" s="6">
        <f>IF(B15="","",IF(I15="","Sem valor de comprovativo",IFERROR(IF(ROUND(K15,2)=0,"Conciliado","Diferença a verificar"),"Verificar")))</f>
        <v/>
      </c>
      <c r="M15" s="13" t="inlineStr">
        <is>
          <t>Falta indicar valor no comprovativo</t>
        </is>
      </c>
    </row>
    <row r="16">
      <c r="A16" s="6">
        <f>IF(B16="","",ROW()-6)</f>
        <v/>
      </c>
      <c r="B16" s="25" t="n"/>
      <c r="C16" s="6">
        <f>IF(B16="","",IFERROR(CHOOSE(MONTH(B16),"janeiro","fevereiro","março","abril","maio","junho","julho","agosto","setembro","outubro","novembro","dezembro"),""))</f>
        <v/>
      </c>
      <c r="D16" s="6">
        <f>IF(B16="","",IFERROR("T"&amp;ROUNDUP(MONTH(B16)/3,0)&amp;" "&amp;YEAR(B16),""))</f>
        <v/>
      </c>
      <c r="E16" s="13" t="n"/>
      <c r="F16" s="13" t="n"/>
      <c r="G16" s="14" t="n"/>
      <c r="H16" s="13" t="n"/>
      <c r="I16" s="27" t="n"/>
      <c r="J16" s="27" t="n"/>
      <c r="K16" s="26">
        <f>IF(B16="","",IFERROR(J16-I16,""))</f>
        <v/>
      </c>
      <c r="L16" s="6">
        <f>IF(B16="","",IF(I16="","Sem valor de comprovativo",IFERROR(IF(ROUND(K16,2)=0,"Conciliado","Diferença a verificar"),"Verificar")))</f>
        <v/>
      </c>
      <c r="M16" s="13" t="n"/>
    </row>
    <row r="17">
      <c r="A17" s="6">
        <f>IF(B17="","",ROW()-6)</f>
        <v/>
      </c>
      <c r="B17" s="25" t="n"/>
      <c r="C17" s="6">
        <f>IF(B17="","",IFERROR(CHOOSE(MONTH(B17),"janeiro","fevereiro","março","abril","maio","junho","julho","agosto","setembro","outubro","novembro","dezembro"),""))</f>
        <v/>
      </c>
      <c r="D17" s="6">
        <f>IF(B17="","",IFERROR("T"&amp;ROUNDUP(MONTH(B17)/3,0)&amp;" "&amp;YEAR(B17),""))</f>
        <v/>
      </c>
      <c r="E17" s="13" t="n"/>
      <c r="F17" s="13" t="n"/>
      <c r="G17" s="14" t="n"/>
      <c r="H17" s="13" t="n"/>
      <c r="I17" s="27" t="n"/>
      <c r="J17" s="27" t="n"/>
      <c r="K17" s="26">
        <f>IF(B17="","",IFERROR(J17-I17,""))</f>
        <v/>
      </c>
      <c r="L17" s="6">
        <f>IF(B17="","",IF(I17="","Sem valor de comprovativo",IFERROR(IF(ROUND(K17,2)=0,"Conciliado","Diferença a verificar"),"Verificar")))</f>
        <v/>
      </c>
      <c r="M17" s="13" t="n"/>
    </row>
    <row r="18">
      <c r="A18" s="6">
        <f>IF(B18="","",ROW()-6)</f>
        <v/>
      </c>
      <c r="B18" s="25" t="n"/>
      <c r="C18" s="6">
        <f>IF(B18="","",IFERROR(CHOOSE(MONTH(B18),"janeiro","fevereiro","março","abril","maio","junho","julho","agosto","setembro","outubro","novembro","dezembro"),""))</f>
        <v/>
      </c>
      <c r="D18" s="6">
        <f>IF(B18="","",IFERROR("T"&amp;ROUNDUP(MONTH(B18)/3,0)&amp;" "&amp;YEAR(B18),""))</f>
        <v/>
      </c>
      <c r="E18" s="13" t="n"/>
      <c r="F18" s="13" t="n"/>
      <c r="G18" s="14" t="n"/>
      <c r="H18" s="13" t="n"/>
      <c r="I18" s="27" t="n"/>
      <c r="J18" s="27" t="n"/>
      <c r="K18" s="26">
        <f>IF(B18="","",IFERROR(J18-I18,""))</f>
        <v/>
      </c>
      <c r="L18" s="6">
        <f>IF(B18="","",IF(I18="","Sem valor de comprovativo",IFERROR(IF(ROUND(K18,2)=0,"Conciliado","Diferença a verificar"),"Verificar")))</f>
        <v/>
      </c>
      <c r="M18" s="13" t="n"/>
    </row>
    <row r="19">
      <c r="A19" s="6">
        <f>IF(B19="","",ROW()-6)</f>
        <v/>
      </c>
      <c r="B19" s="25" t="n"/>
      <c r="C19" s="6">
        <f>IF(B19="","",IFERROR(CHOOSE(MONTH(B19),"janeiro","fevereiro","março","abril","maio","junho","julho","agosto","setembro","outubro","novembro","dezembro"),""))</f>
        <v/>
      </c>
      <c r="D19" s="6">
        <f>IF(B19="","",IFERROR("T"&amp;ROUNDUP(MONTH(B19)/3,0)&amp;" "&amp;YEAR(B19),""))</f>
        <v/>
      </c>
      <c r="E19" s="13" t="n"/>
      <c r="F19" s="13" t="n"/>
      <c r="G19" s="14" t="n"/>
      <c r="H19" s="13" t="n"/>
      <c r="I19" s="27" t="n"/>
      <c r="J19" s="27" t="n"/>
      <c r="K19" s="26">
        <f>IF(B19="","",IFERROR(J19-I19,""))</f>
        <v/>
      </c>
      <c r="L19" s="6">
        <f>IF(B19="","",IF(I19="","Sem valor de comprovativo",IFERROR(IF(ROUND(K19,2)=0,"Conciliado","Diferença a verificar"),"Verificar")))</f>
        <v/>
      </c>
      <c r="M19" s="13" t="n"/>
    </row>
    <row r="20">
      <c r="A20" s="6">
        <f>IF(B20="","",ROW()-6)</f>
        <v/>
      </c>
      <c r="B20" s="25" t="n"/>
      <c r="C20" s="6">
        <f>IF(B20="","",IFERROR(CHOOSE(MONTH(B20),"janeiro","fevereiro","março","abril","maio","junho","julho","agosto","setembro","outubro","novembro","dezembro"),""))</f>
        <v/>
      </c>
      <c r="D20" s="6">
        <f>IF(B20="","",IFERROR("T"&amp;ROUNDUP(MONTH(B20)/3,0)&amp;" "&amp;YEAR(B20),""))</f>
        <v/>
      </c>
      <c r="E20" s="13" t="n"/>
      <c r="F20" s="13" t="n"/>
      <c r="G20" s="14" t="n"/>
      <c r="H20" s="13" t="n"/>
      <c r="I20" s="27" t="n"/>
      <c r="J20" s="27" t="n"/>
      <c r="K20" s="26">
        <f>IF(B20="","",IFERROR(J20-I20,""))</f>
        <v/>
      </c>
      <c r="L20" s="6">
        <f>IF(B20="","",IF(I20="","Sem valor de comprovativo",IFERROR(IF(ROUND(K20,2)=0,"Conciliado","Diferença a verificar"),"Verificar")))</f>
        <v/>
      </c>
      <c r="M20" s="13" t="n"/>
    </row>
    <row r="21">
      <c r="A21" s="6">
        <f>IF(B21="","",ROW()-6)</f>
        <v/>
      </c>
      <c r="B21" s="25" t="n"/>
      <c r="C21" s="6">
        <f>IF(B21="","",IFERROR(CHOOSE(MONTH(B21),"janeiro","fevereiro","março","abril","maio","junho","julho","agosto","setembro","outubro","novembro","dezembro"),""))</f>
        <v/>
      </c>
      <c r="D21" s="6">
        <f>IF(B21="","",IFERROR("T"&amp;ROUNDUP(MONTH(B21)/3,0)&amp;" "&amp;YEAR(B21),""))</f>
        <v/>
      </c>
      <c r="E21" s="13" t="n"/>
      <c r="F21" s="13" t="n"/>
      <c r="G21" s="14" t="n"/>
      <c r="H21" s="13" t="n"/>
      <c r="I21" s="27" t="n"/>
      <c r="J21" s="27" t="n"/>
      <c r="K21" s="26">
        <f>IF(B21="","",IFERROR(J21-I21,""))</f>
        <v/>
      </c>
      <c r="L21" s="6">
        <f>IF(B21="","",IF(I21="","Sem valor de comprovativo",IFERROR(IF(ROUND(K21,2)=0,"Conciliado","Diferença a verificar"),"Verificar")))</f>
        <v/>
      </c>
      <c r="M21" s="13" t="n"/>
    </row>
    <row r="22">
      <c r="A22" s="6">
        <f>IF(B22="","",ROW()-6)</f>
        <v/>
      </c>
      <c r="B22" s="25" t="n"/>
      <c r="C22" s="6">
        <f>IF(B22="","",IFERROR(CHOOSE(MONTH(B22),"janeiro","fevereiro","março","abril","maio","junho","julho","agosto","setembro","outubro","novembro","dezembro"),""))</f>
        <v/>
      </c>
      <c r="D22" s="6">
        <f>IF(B22="","",IFERROR("T"&amp;ROUNDUP(MONTH(B22)/3,0)&amp;" "&amp;YEAR(B22),""))</f>
        <v/>
      </c>
      <c r="E22" s="13" t="n"/>
      <c r="F22" s="13" t="n"/>
      <c r="G22" s="14" t="n"/>
      <c r="H22" s="13" t="n"/>
      <c r="I22" s="27" t="n"/>
      <c r="J22" s="27" t="n"/>
      <c r="K22" s="26">
        <f>IF(B22="","",IFERROR(J22-I22,""))</f>
        <v/>
      </c>
      <c r="L22" s="6">
        <f>IF(B22="","",IF(I22="","Sem valor de comprovativo",IFERROR(IF(ROUND(K22,2)=0,"Conciliado","Diferença a verificar"),"Verificar")))</f>
        <v/>
      </c>
      <c r="M22" s="13" t="n"/>
    </row>
    <row r="23">
      <c r="A23" s="6">
        <f>IF(B23="","",ROW()-6)</f>
        <v/>
      </c>
      <c r="B23" s="25" t="n"/>
      <c r="C23" s="6">
        <f>IF(B23="","",IFERROR(CHOOSE(MONTH(B23),"janeiro","fevereiro","março","abril","maio","junho","julho","agosto","setembro","outubro","novembro","dezembro"),""))</f>
        <v/>
      </c>
      <c r="D23" s="6">
        <f>IF(B23="","",IFERROR("T"&amp;ROUNDUP(MONTH(B23)/3,0)&amp;" "&amp;YEAR(B23),""))</f>
        <v/>
      </c>
      <c r="E23" s="13" t="n"/>
      <c r="F23" s="13" t="n"/>
      <c r="G23" s="14" t="n"/>
      <c r="H23" s="13" t="n"/>
      <c r="I23" s="27" t="n"/>
      <c r="J23" s="27" t="n"/>
      <c r="K23" s="26">
        <f>IF(B23="","",IFERROR(J23-I23,""))</f>
        <v/>
      </c>
      <c r="L23" s="6">
        <f>IF(B23="","",IF(I23="","Sem valor de comprovativo",IFERROR(IF(ROUND(K23,2)=0,"Conciliado","Diferença a verificar"),"Verificar")))</f>
        <v/>
      </c>
      <c r="M23" s="13" t="n"/>
    </row>
    <row r="24">
      <c r="A24" s="6">
        <f>IF(B24="","",ROW()-6)</f>
        <v/>
      </c>
      <c r="B24" s="25" t="n"/>
      <c r="C24" s="6">
        <f>IF(B24="","",IFERROR(CHOOSE(MONTH(B24),"janeiro","fevereiro","março","abril","maio","junho","julho","agosto","setembro","outubro","novembro","dezembro"),""))</f>
        <v/>
      </c>
      <c r="D24" s="6">
        <f>IF(B24="","",IFERROR("T"&amp;ROUNDUP(MONTH(B24)/3,0)&amp;" "&amp;YEAR(B24),""))</f>
        <v/>
      </c>
      <c r="E24" s="13" t="n"/>
      <c r="F24" s="13" t="n"/>
      <c r="G24" s="14" t="n"/>
      <c r="H24" s="13" t="n"/>
      <c r="I24" s="27" t="n"/>
      <c r="J24" s="27" t="n"/>
      <c r="K24" s="26">
        <f>IF(B24="","",IFERROR(J24-I24,""))</f>
        <v/>
      </c>
      <c r="L24" s="6">
        <f>IF(B24="","",IF(I24="","Sem valor de comprovativo",IFERROR(IF(ROUND(K24,2)=0,"Conciliado","Diferença a verificar"),"Verificar")))</f>
        <v/>
      </c>
      <c r="M24" s="13" t="n"/>
    </row>
    <row r="25">
      <c r="A25" s="6">
        <f>IF(B25="","",ROW()-6)</f>
        <v/>
      </c>
      <c r="B25" s="25" t="n"/>
      <c r="C25" s="6">
        <f>IF(B25="","",IFERROR(CHOOSE(MONTH(B25),"janeiro","fevereiro","março","abril","maio","junho","julho","agosto","setembro","outubro","novembro","dezembro"),""))</f>
        <v/>
      </c>
      <c r="D25" s="6">
        <f>IF(B25="","",IFERROR("T"&amp;ROUNDUP(MONTH(B25)/3,0)&amp;" "&amp;YEAR(B25),""))</f>
        <v/>
      </c>
      <c r="E25" s="13" t="n"/>
      <c r="F25" s="13" t="n"/>
      <c r="G25" s="14" t="n"/>
      <c r="H25" s="13" t="n"/>
      <c r="I25" s="27" t="n"/>
      <c r="J25" s="27" t="n"/>
      <c r="K25" s="26">
        <f>IF(B25="","",IFERROR(J25-I25,""))</f>
        <v/>
      </c>
      <c r="L25" s="6">
        <f>IF(B25="","",IF(I25="","Sem valor de comprovativo",IFERROR(IF(ROUND(K25,2)=0,"Conciliado","Diferença a verificar"),"Verificar")))</f>
        <v/>
      </c>
      <c r="M25" s="13" t="n"/>
    </row>
    <row r="26">
      <c r="A26" s="6">
        <f>IF(B26="","",ROW()-6)</f>
        <v/>
      </c>
      <c r="B26" s="25" t="n"/>
      <c r="C26" s="6">
        <f>IF(B26="","",IFERROR(CHOOSE(MONTH(B26),"janeiro","fevereiro","março","abril","maio","junho","julho","agosto","setembro","outubro","novembro","dezembro"),""))</f>
        <v/>
      </c>
      <c r="D26" s="6">
        <f>IF(B26="","",IFERROR("T"&amp;ROUNDUP(MONTH(B26)/3,0)&amp;" "&amp;YEAR(B26),""))</f>
        <v/>
      </c>
      <c r="E26" s="13" t="n"/>
      <c r="F26" s="13" t="n"/>
      <c r="G26" s="14" t="n"/>
      <c r="H26" s="13" t="n"/>
      <c r="I26" s="27" t="n"/>
      <c r="J26" s="27" t="n"/>
      <c r="K26" s="26">
        <f>IF(B26="","",IFERROR(J26-I26,""))</f>
        <v/>
      </c>
      <c r="L26" s="6">
        <f>IF(B26="","",IF(I26="","Sem valor de comprovativo",IFERROR(IF(ROUND(K26,2)=0,"Conciliado","Diferença a verificar"),"Verificar")))</f>
        <v/>
      </c>
      <c r="M26" s="13" t="n"/>
    </row>
    <row r="27">
      <c r="A27" s="6">
        <f>IF(B27="","",ROW()-6)</f>
        <v/>
      </c>
      <c r="B27" s="25" t="n"/>
      <c r="C27" s="6">
        <f>IF(B27="","",IFERROR(CHOOSE(MONTH(B27),"janeiro","fevereiro","março","abril","maio","junho","julho","agosto","setembro","outubro","novembro","dezembro"),""))</f>
        <v/>
      </c>
      <c r="D27" s="6">
        <f>IF(B27="","",IFERROR("T"&amp;ROUNDUP(MONTH(B27)/3,0)&amp;" "&amp;YEAR(B27),""))</f>
        <v/>
      </c>
      <c r="E27" s="13" t="n"/>
      <c r="F27" s="13" t="n"/>
      <c r="G27" s="14" t="n"/>
      <c r="H27" s="13" t="n"/>
      <c r="I27" s="27" t="n"/>
      <c r="J27" s="27" t="n"/>
      <c r="K27" s="26">
        <f>IF(B27="","",IFERROR(J27-I27,""))</f>
        <v/>
      </c>
      <c r="L27" s="6">
        <f>IF(B27="","",IF(I27="","Sem valor de comprovativo",IFERROR(IF(ROUND(K27,2)=0,"Conciliado","Diferença a verificar"),"Verificar")))</f>
        <v/>
      </c>
      <c r="M27" s="13" t="n"/>
    </row>
    <row r="28">
      <c r="A28" s="6">
        <f>IF(B28="","",ROW()-6)</f>
        <v/>
      </c>
      <c r="B28" s="25" t="n"/>
      <c r="C28" s="6">
        <f>IF(B28="","",IFERROR(CHOOSE(MONTH(B28),"janeiro","fevereiro","março","abril","maio","junho","julho","agosto","setembro","outubro","novembro","dezembro"),""))</f>
        <v/>
      </c>
      <c r="D28" s="6">
        <f>IF(B28="","",IFERROR("T"&amp;ROUNDUP(MONTH(B28)/3,0)&amp;" "&amp;YEAR(B28),""))</f>
        <v/>
      </c>
      <c r="E28" s="13" t="n"/>
      <c r="F28" s="13" t="n"/>
      <c r="G28" s="14" t="n"/>
      <c r="H28" s="13" t="n"/>
      <c r="I28" s="27" t="n"/>
      <c r="J28" s="27" t="n"/>
      <c r="K28" s="26">
        <f>IF(B28="","",IFERROR(J28-I28,""))</f>
        <v/>
      </c>
      <c r="L28" s="6">
        <f>IF(B28="","",IF(I28="","Sem valor de comprovativo",IFERROR(IF(ROUND(K28,2)=0,"Conciliado","Diferença a verificar"),"Verificar")))</f>
        <v/>
      </c>
      <c r="M28" s="13" t="n"/>
    </row>
    <row r="29">
      <c r="A29" s="6">
        <f>IF(B29="","",ROW()-6)</f>
        <v/>
      </c>
      <c r="B29" s="25" t="n"/>
      <c r="C29" s="6">
        <f>IF(B29="","",IFERROR(CHOOSE(MONTH(B29),"janeiro","fevereiro","março","abril","maio","junho","julho","agosto","setembro","outubro","novembro","dezembro"),""))</f>
        <v/>
      </c>
      <c r="D29" s="6">
        <f>IF(B29="","",IFERROR("T"&amp;ROUNDUP(MONTH(B29)/3,0)&amp;" "&amp;YEAR(B29),""))</f>
        <v/>
      </c>
      <c r="E29" s="13" t="n"/>
      <c r="F29" s="13" t="n"/>
      <c r="G29" s="14" t="n"/>
      <c r="H29" s="13" t="n"/>
      <c r="I29" s="27" t="n"/>
      <c r="J29" s="27" t="n"/>
      <c r="K29" s="26">
        <f>IF(B29="","",IFERROR(J29-I29,""))</f>
        <v/>
      </c>
      <c r="L29" s="6">
        <f>IF(B29="","",IF(I29="","Sem valor de comprovativo",IFERROR(IF(ROUND(K29,2)=0,"Conciliado","Diferença a verificar"),"Verificar")))</f>
        <v/>
      </c>
      <c r="M29" s="13" t="n"/>
    </row>
    <row r="30">
      <c r="A30" s="6">
        <f>IF(B30="","",ROW()-6)</f>
        <v/>
      </c>
      <c r="B30" s="25" t="n"/>
      <c r="C30" s="6">
        <f>IF(B30="","",IFERROR(CHOOSE(MONTH(B30),"janeiro","fevereiro","março","abril","maio","junho","julho","agosto","setembro","outubro","novembro","dezembro"),""))</f>
        <v/>
      </c>
      <c r="D30" s="6">
        <f>IF(B30="","",IFERROR("T"&amp;ROUNDUP(MONTH(B30)/3,0)&amp;" "&amp;YEAR(B30),""))</f>
        <v/>
      </c>
      <c r="E30" s="13" t="n"/>
      <c r="F30" s="13" t="n"/>
      <c r="G30" s="14" t="n"/>
      <c r="H30" s="13" t="n"/>
      <c r="I30" s="27" t="n"/>
      <c r="J30" s="27" t="n"/>
      <c r="K30" s="26">
        <f>IF(B30="","",IFERROR(J30-I30,""))</f>
        <v/>
      </c>
      <c r="L30" s="6">
        <f>IF(B30="","",IF(I30="","Sem valor de comprovativo",IFERROR(IF(ROUND(K30,2)=0,"Conciliado","Diferença a verificar"),"Verificar")))</f>
        <v/>
      </c>
      <c r="M30" s="13" t="n"/>
    </row>
    <row r="31">
      <c r="A31" s="6">
        <f>IF(B31="","",ROW()-6)</f>
        <v/>
      </c>
      <c r="B31" s="25" t="n"/>
      <c r="C31" s="6">
        <f>IF(B31="","",IFERROR(CHOOSE(MONTH(B31),"janeiro","fevereiro","março","abril","maio","junho","julho","agosto","setembro","outubro","novembro","dezembro"),""))</f>
        <v/>
      </c>
      <c r="D31" s="6">
        <f>IF(B31="","",IFERROR("T"&amp;ROUNDUP(MONTH(B31)/3,0)&amp;" "&amp;YEAR(B31),""))</f>
        <v/>
      </c>
      <c r="E31" s="13" t="n"/>
      <c r="F31" s="13" t="n"/>
      <c r="G31" s="14" t="n"/>
      <c r="H31" s="13" t="n"/>
      <c r="I31" s="27" t="n"/>
      <c r="J31" s="27" t="n"/>
      <c r="K31" s="26">
        <f>IF(B31="","",IFERROR(J31-I31,""))</f>
        <v/>
      </c>
      <c r="L31" s="6">
        <f>IF(B31="","",IF(I31="","Sem valor de comprovativo",IFERROR(IF(ROUND(K31,2)=0,"Conciliado","Diferença a verificar"),"Verificar")))</f>
        <v/>
      </c>
      <c r="M31" s="13" t="n"/>
    </row>
    <row r="32">
      <c r="A32" s="6">
        <f>IF(B32="","",ROW()-6)</f>
        <v/>
      </c>
      <c r="B32" s="25" t="n"/>
      <c r="C32" s="6">
        <f>IF(B32="","",IFERROR(CHOOSE(MONTH(B32),"janeiro","fevereiro","março","abril","maio","junho","julho","agosto","setembro","outubro","novembro","dezembro"),""))</f>
        <v/>
      </c>
      <c r="D32" s="6">
        <f>IF(B32="","",IFERROR("T"&amp;ROUNDUP(MONTH(B32)/3,0)&amp;" "&amp;YEAR(B32),""))</f>
        <v/>
      </c>
      <c r="E32" s="13" t="n"/>
      <c r="F32" s="13" t="n"/>
      <c r="G32" s="14" t="n"/>
      <c r="H32" s="13" t="n"/>
      <c r="I32" s="27" t="n"/>
      <c r="J32" s="27" t="n"/>
      <c r="K32" s="26">
        <f>IF(B32="","",IFERROR(J32-I32,""))</f>
        <v/>
      </c>
      <c r="L32" s="6">
        <f>IF(B32="","",IF(I32="","Sem valor de comprovativo",IFERROR(IF(ROUND(K32,2)=0,"Conciliado","Diferença a verificar"),"Verificar")))</f>
        <v/>
      </c>
      <c r="M32" s="13" t="n"/>
    </row>
    <row r="33">
      <c r="A33" s="6">
        <f>IF(B33="","",ROW()-6)</f>
        <v/>
      </c>
      <c r="B33" s="25" t="n"/>
      <c r="C33" s="6">
        <f>IF(B33="","",IFERROR(CHOOSE(MONTH(B33),"janeiro","fevereiro","março","abril","maio","junho","julho","agosto","setembro","outubro","novembro","dezembro"),""))</f>
        <v/>
      </c>
      <c r="D33" s="6">
        <f>IF(B33="","",IFERROR("T"&amp;ROUNDUP(MONTH(B33)/3,0)&amp;" "&amp;YEAR(B33),""))</f>
        <v/>
      </c>
      <c r="E33" s="13" t="n"/>
      <c r="F33" s="13" t="n"/>
      <c r="G33" s="14" t="n"/>
      <c r="H33" s="13" t="n"/>
      <c r="I33" s="27" t="n"/>
      <c r="J33" s="27" t="n"/>
      <c r="K33" s="26">
        <f>IF(B33="","",IFERROR(J33-I33,""))</f>
        <v/>
      </c>
      <c r="L33" s="6">
        <f>IF(B33="","",IF(I33="","Sem valor de comprovativo",IFERROR(IF(ROUND(K33,2)=0,"Conciliado","Diferença a verificar"),"Verificar")))</f>
        <v/>
      </c>
      <c r="M33" s="13" t="n"/>
    </row>
    <row r="34">
      <c r="A34" s="6">
        <f>IF(B34="","",ROW()-6)</f>
        <v/>
      </c>
      <c r="B34" s="25" t="n"/>
      <c r="C34" s="6">
        <f>IF(B34="","",IFERROR(CHOOSE(MONTH(B34),"janeiro","fevereiro","março","abril","maio","junho","julho","agosto","setembro","outubro","novembro","dezembro"),""))</f>
        <v/>
      </c>
      <c r="D34" s="6">
        <f>IF(B34="","",IFERROR("T"&amp;ROUNDUP(MONTH(B34)/3,0)&amp;" "&amp;YEAR(B34),""))</f>
        <v/>
      </c>
      <c r="E34" s="13" t="n"/>
      <c r="F34" s="13" t="n"/>
      <c r="G34" s="14" t="n"/>
      <c r="H34" s="13" t="n"/>
      <c r="I34" s="27" t="n"/>
      <c r="J34" s="27" t="n"/>
      <c r="K34" s="26">
        <f>IF(B34="","",IFERROR(J34-I34,""))</f>
        <v/>
      </c>
      <c r="L34" s="6">
        <f>IF(B34="","",IF(I34="","Sem valor de comprovativo",IFERROR(IF(ROUND(K34,2)=0,"Conciliado","Diferença a verificar"),"Verificar")))</f>
        <v/>
      </c>
      <c r="M34" s="13" t="n"/>
    </row>
    <row r="35">
      <c r="A35" s="6">
        <f>IF(B35="","",ROW()-6)</f>
        <v/>
      </c>
      <c r="B35" s="25" t="n"/>
      <c r="C35" s="6">
        <f>IF(B35="","",IFERROR(CHOOSE(MONTH(B35),"janeiro","fevereiro","março","abril","maio","junho","julho","agosto","setembro","outubro","novembro","dezembro"),""))</f>
        <v/>
      </c>
      <c r="D35" s="6">
        <f>IF(B35="","",IFERROR("T"&amp;ROUNDUP(MONTH(B35)/3,0)&amp;" "&amp;YEAR(B35),""))</f>
        <v/>
      </c>
      <c r="E35" s="13" t="n"/>
      <c r="F35" s="13" t="n"/>
      <c r="G35" s="14" t="n"/>
      <c r="H35" s="13" t="n"/>
      <c r="I35" s="27" t="n"/>
      <c r="J35" s="27" t="n"/>
      <c r="K35" s="26">
        <f>IF(B35="","",IFERROR(J35-I35,""))</f>
        <v/>
      </c>
      <c r="L35" s="6">
        <f>IF(B35="","",IF(I35="","Sem valor de comprovativo",IFERROR(IF(ROUND(K35,2)=0,"Conciliado","Diferença a verificar"),"Verificar")))</f>
        <v/>
      </c>
      <c r="M35" s="13" t="n"/>
    </row>
    <row r="36">
      <c r="A36" s="6">
        <f>IF(B36="","",ROW()-6)</f>
        <v/>
      </c>
      <c r="B36" s="25" t="n"/>
      <c r="C36" s="6">
        <f>IF(B36="","",IFERROR(CHOOSE(MONTH(B36),"janeiro","fevereiro","março","abril","maio","junho","julho","agosto","setembro","outubro","novembro","dezembro"),""))</f>
        <v/>
      </c>
      <c r="D36" s="6">
        <f>IF(B36="","",IFERROR("T"&amp;ROUNDUP(MONTH(B36)/3,0)&amp;" "&amp;YEAR(B36),""))</f>
        <v/>
      </c>
      <c r="E36" s="13" t="n"/>
      <c r="F36" s="13" t="n"/>
      <c r="G36" s="14" t="n"/>
      <c r="H36" s="13" t="n"/>
      <c r="I36" s="27" t="n"/>
      <c r="J36" s="27" t="n"/>
      <c r="K36" s="26">
        <f>IF(B36="","",IFERROR(J36-I36,""))</f>
        <v/>
      </c>
      <c r="L36" s="6">
        <f>IF(B36="","",IF(I36="","Sem valor de comprovativo",IFERROR(IF(ROUND(K36,2)=0,"Conciliado","Diferença a verificar"),"Verificar")))</f>
        <v/>
      </c>
      <c r="M36" s="13" t="n"/>
    </row>
    <row r="37">
      <c r="A37" s="6">
        <f>IF(B37="","",ROW()-6)</f>
        <v/>
      </c>
      <c r="B37" s="25" t="n"/>
      <c r="C37" s="6">
        <f>IF(B37="","",IFERROR(CHOOSE(MONTH(B37),"janeiro","fevereiro","março","abril","maio","junho","julho","agosto","setembro","outubro","novembro","dezembro"),""))</f>
        <v/>
      </c>
      <c r="D37" s="6">
        <f>IF(B37="","",IFERROR("T"&amp;ROUNDUP(MONTH(B37)/3,0)&amp;" "&amp;YEAR(B37),""))</f>
        <v/>
      </c>
      <c r="E37" s="13" t="n"/>
      <c r="F37" s="13" t="n"/>
      <c r="G37" s="14" t="n"/>
      <c r="H37" s="13" t="n"/>
      <c r="I37" s="27" t="n"/>
      <c r="J37" s="27" t="n"/>
      <c r="K37" s="26">
        <f>IF(B37="","",IFERROR(J37-I37,""))</f>
        <v/>
      </c>
      <c r="L37" s="6">
        <f>IF(B37="","",IF(I37="","Sem valor de comprovativo",IFERROR(IF(ROUND(K37,2)=0,"Conciliado","Diferença a verificar"),"Verificar")))</f>
        <v/>
      </c>
      <c r="M37" s="13" t="n"/>
    </row>
    <row r="38">
      <c r="A38" s="6">
        <f>IF(B38="","",ROW()-6)</f>
        <v/>
      </c>
      <c r="B38" s="25" t="n"/>
      <c r="C38" s="6">
        <f>IF(B38="","",IFERROR(CHOOSE(MONTH(B38),"janeiro","fevereiro","março","abril","maio","junho","julho","agosto","setembro","outubro","novembro","dezembro"),""))</f>
        <v/>
      </c>
      <c r="D38" s="6">
        <f>IF(B38="","",IFERROR("T"&amp;ROUNDUP(MONTH(B38)/3,0)&amp;" "&amp;YEAR(B38),""))</f>
        <v/>
      </c>
      <c r="E38" s="13" t="n"/>
      <c r="F38" s="13" t="n"/>
      <c r="G38" s="14" t="n"/>
      <c r="H38" s="13" t="n"/>
      <c r="I38" s="27" t="n"/>
      <c r="J38" s="27" t="n"/>
      <c r="K38" s="26">
        <f>IF(B38="","",IFERROR(J38-I38,""))</f>
        <v/>
      </c>
      <c r="L38" s="6">
        <f>IF(B38="","",IF(I38="","Sem valor de comprovativo",IFERROR(IF(ROUND(K38,2)=0,"Conciliado","Diferença a verificar"),"Verificar")))</f>
        <v/>
      </c>
      <c r="M38" s="13" t="n"/>
    </row>
    <row r="39">
      <c r="A39" s="6">
        <f>IF(B39="","",ROW()-6)</f>
        <v/>
      </c>
      <c r="B39" s="25" t="n"/>
      <c r="C39" s="6">
        <f>IF(B39="","",IFERROR(CHOOSE(MONTH(B39),"janeiro","fevereiro","março","abril","maio","junho","julho","agosto","setembro","outubro","novembro","dezembro"),""))</f>
        <v/>
      </c>
      <c r="D39" s="6">
        <f>IF(B39="","",IFERROR("T"&amp;ROUNDUP(MONTH(B39)/3,0)&amp;" "&amp;YEAR(B39),""))</f>
        <v/>
      </c>
      <c r="E39" s="13" t="n"/>
      <c r="F39" s="13" t="n"/>
      <c r="G39" s="14" t="n"/>
      <c r="H39" s="13" t="n"/>
      <c r="I39" s="27" t="n"/>
      <c r="J39" s="27" t="n"/>
      <c r="K39" s="26">
        <f>IF(B39="","",IFERROR(J39-I39,""))</f>
        <v/>
      </c>
      <c r="L39" s="6">
        <f>IF(B39="","",IF(I39="","Sem valor de comprovativo",IFERROR(IF(ROUND(K39,2)=0,"Conciliado","Diferença a verificar"),"Verificar")))</f>
        <v/>
      </c>
      <c r="M39" s="13" t="n"/>
    </row>
    <row r="40">
      <c r="A40" s="6">
        <f>IF(B40="","",ROW()-6)</f>
        <v/>
      </c>
      <c r="B40" s="25" t="n"/>
      <c r="C40" s="6">
        <f>IF(B40="","",IFERROR(CHOOSE(MONTH(B40),"janeiro","fevereiro","março","abril","maio","junho","julho","agosto","setembro","outubro","novembro","dezembro"),""))</f>
        <v/>
      </c>
      <c r="D40" s="6">
        <f>IF(B40="","",IFERROR("T"&amp;ROUNDUP(MONTH(B40)/3,0)&amp;" "&amp;YEAR(B40),""))</f>
        <v/>
      </c>
      <c r="E40" s="13" t="n"/>
      <c r="F40" s="13" t="n"/>
      <c r="G40" s="14" t="n"/>
      <c r="H40" s="13" t="n"/>
      <c r="I40" s="27" t="n"/>
      <c r="J40" s="27" t="n"/>
      <c r="K40" s="26">
        <f>IF(B40="","",IFERROR(J40-I40,""))</f>
        <v/>
      </c>
      <c r="L40" s="6">
        <f>IF(B40="","",IF(I40="","Sem valor de comprovativo",IFERROR(IF(ROUND(K40,2)=0,"Conciliado","Diferença a verificar"),"Verificar")))</f>
        <v/>
      </c>
      <c r="M40" s="13" t="n"/>
    </row>
    <row r="41">
      <c r="A41" s="6">
        <f>IF(B41="","",ROW()-6)</f>
        <v/>
      </c>
      <c r="B41" s="25" t="n"/>
      <c r="C41" s="6">
        <f>IF(B41="","",IFERROR(CHOOSE(MONTH(B41),"janeiro","fevereiro","março","abril","maio","junho","julho","agosto","setembro","outubro","novembro","dezembro"),""))</f>
        <v/>
      </c>
      <c r="D41" s="6">
        <f>IF(B41="","",IFERROR("T"&amp;ROUNDUP(MONTH(B41)/3,0)&amp;" "&amp;YEAR(B41),""))</f>
        <v/>
      </c>
      <c r="E41" s="13" t="n"/>
      <c r="F41" s="13" t="n"/>
      <c r="G41" s="14" t="n"/>
      <c r="H41" s="13" t="n"/>
      <c r="I41" s="27" t="n"/>
      <c r="J41" s="27" t="n"/>
      <c r="K41" s="26">
        <f>IF(B41="","",IFERROR(J41-I41,""))</f>
        <v/>
      </c>
      <c r="L41" s="6">
        <f>IF(B41="","",IF(I41="","Sem valor de comprovativo",IFERROR(IF(ROUND(K41,2)=0,"Conciliado","Diferença a verificar"),"Verificar")))</f>
        <v/>
      </c>
      <c r="M41" s="13" t="n"/>
    </row>
    <row r="42">
      <c r="A42" s="6">
        <f>IF(B42="","",ROW()-6)</f>
        <v/>
      </c>
      <c r="B42" s="25" t="n"/>
      <c r="C42" s="6">
        <f>IF(B42="","",IFERROR(CHOOSE(MONTH(B42),"janeiro","fevereiro","março","abril","maio","junho","julho","agosto","setembro","outubro","novembro","dezembro"),""))</f>
        <v/>
      </c>
      <c r="D42" s="6">
        <f>IF(B42="","",IFERROR("T"&amp;ROUNDUP(MONTH(B42)/3,0)&amp;" "&amp;YEAR(B42),""))</f>
        <v/>
      </c>
      <c r="E42" s="13" t="n"/>
      <c r="F42" s="13" t="n"/>
      <c r="G42" s="14" t="n"/>
      <c r="H42" s="13" t="n"/>
      <c r="I42" s="27" t="n"/>
      <c r="J42" s="27" t="n"/>
      <c r="K42" s="26">
        <f>IF(B42="","",IFERROR(J42-I42,""))</f>
        <v/>
      </c>
      <c r="L42" s="6">
        <f>IF(B42="","",IF(I42="","Sem valor de comprovativo",IFERROR(IF(ROUND(K42,2)=0,"Conciliado","Diferença a verificar"),"Verificar")))</f>
        <v/>
      </c>
      <c r="M42" s="13" t="n"/>
    </row>
    <row r="43">
      <c r="A43" s="6">
        <f>IF(B43="","",ROW()-6)</f>
        <v/>
      </c>
      <c r="B43" s="25" t="n"/>
      <c r="C43" s="6">
        <f>IF(B43="","",IFERROR(CHOOSE(MONTH(B43),"janeiro","fevereiro","março","abril","maio","junho","julho","agosto","setembro","outubro","novembro","dezembro"),""))</f>
        <v/>
      </c>
      <c r="D43" s="6">
        <f>IF(B43="","",IFERROR("T"&amp;ROUNDUP(MONTH(B43)/3,0)&amp;" "&amp;YEAR(B43),""))</f>
        <v/>
      </c>
      <c r="E43" s="13" t="n"/>
      <c r="F43" s="13" t="n"/>
      <c r="G43" s="14" t="n"/>
      <c r="H43" s="13" t="n"/>
      <c r="I43" s="27" t="n"/>
      <c r="J43" s="27" t="n"/>
      <c r="K43" s="26">
        <f>IF(B43="","",IFERROR(J43-I43,""))</f>
        <v/>
      </c>
      <c r="L43" s="6">
        <f>IF(B43="","",IF(I43="","Sem valor de comprovativo",IFERROR(IF(ROUND(K43,2)=0,"Conciliado","Diferença a verificar"),"Verificar")))</f>
        <v/>
      </c>
      <c r="M43" s="13" t="n"/>
    </row>
    <row r="44">
      <c r="A44" s="6">
        <f>IF(B44="","",ROW()-6)</f>
        <v/>
      </c>
      <c r="B44" s="25" t="n"/>
      <c r="C44" s="6">
        <f>IF(B44="","",IFERROR(CHOOSE(MONTH(B44),"janeiro","fevereiro","março","abril","maio","junho","julho","agosto","setembro","outubro","novembro","dezembro"),""))</f>
        <v/>
      </c>
      <c r="D44" s="6">
        <f>IF(B44="","",IFERROR("T"&amp;ROUNDUP(MONTH(B44)/3,0)&amp;" "&amp;YEAR(B44),""))</f>
        <v/>
      </c>
      <c r="E44" s="13" t="n"/>
      <c r="F44" s="13" t="n"/>
      <c r="G44" s="14" t="n"/>
      <c r="H44" s="13" t="n"/>
      <c r="I44" s="27" t="n"/>
      <c r="J44" s="27" t="n"/>
      <c r="K44" s="26">
        <f>IF(B44="","",IFERROR(J44-I44,""))</f>
        <v/>
      </c>
      <c r="L44" s="6">
        <f>IF(B44="","",IF(I44="","Sem valor de comprovativo",IFERROR(IF(ROUND(K44,2)=0,"Conciliado","Diferença a verificar"),"Verificar")))</f>
        <v/>
      </c>
      <c r="M44" s="13" t="n"/>
    </row>
    <row r="45">
      <c r="A45" s="6">
        <f>IF(B45="","",ROW()-6)</f>
        <v/>
      </c>
      <c r="B45" s="25" t="n"/>
      <c r="C45" s="6">
        <f>IF(B45="","",IFERROR(CHOOSE(MONTH(B45),"janeiro","fevereiro","março","abril","maio","junho","julho","agosto","setembro","outubro","novembro","dezembro"),""))</f>
        <v/>
      </c>
      <c r="D45" s="6">
        <f>IF(B45="","",IFERROR("T"&amp;ROUNDUP(MONTH(B45)/3,0)&amp;" "&amp;YEAR(B45),""))</f>
        <v/>
      </c>
      <c r="E45" s="13" t="n"/>
      <c r="F45" s="13" t="n"/>
      <c r="G45" s="14" t="n"/>
      <c r="H45" s="13" t="n"/>
      <c r="I45" s="27" t="n"/>
      <c r="J45" s="27" t="n"/>
      <c r="K45" s="26">
        <f>IF(B45="","",IFERROR(J45-I45,""))</f>
        <v/>
      </c>
      <c r="L45" s="6">
        <f>IF(B45="","",IF(I45="","Sem valor de comprovativo",IFERROR(IF(ROUND(K45,2)=0,"Conciliado","Diferença a verificar"),"Verificar")))</f>
        <v/>
      </c>
      <c r="M45" s="13" t="n"/>
    </row>
    <row r="46">
      <c r="A46" s="6">
        <f>IF(B46="","",ROW()-6)</f>
        <v/>
      </c>
      <c r="B46" s="25" t="n"/>
      <c r="C46" s="6">
        <f>IF(B46="","",IFERROR(CHOOSE(MONTH(B46),"janeiro","fevereiro","março","abril","maio","junho","julho","agosto","setembro","outubro","novembro","dezembro"),""))</f>
        <v/>
      </c>
      <c r="D46" s="6">
        <f>IF(B46="","",IFERROR("T"&amp;ROUNDUP(MONTH(B46)/3,0)&amp;" "&amp;YEAR(B46),""))</f>
        <v/>
      </c>
      <c r="E46" s="13" t="n"/>
      <c r="F46" s="13" t="n"/>
      <c r="G46" s="14" t="n"/>
      <c r="H46" s="13" t="n"/>
      <c r="I46" s="27" t="n"/>
      <c r="J46" s="27" t="n"/>
      <c r="K46" s="26">
        <f>IF(B46="","",IFERROR(J46-I46,""))</f>
        <v/>
      </c>
      <c r="L46" s="6">
        <f>IF(B46="","",IF(I46="","Sem valor de comprovativo",IFERROR(IF(ROUND(K46,2)=0,"Conciliado","Diferença a verificar"),"Verificar")))</f>
        <v/>
      </c>
      <c r="M46" s="13" t="n"/>
    </row>
    <row r="47">
      <c r="A47" s="6">
        <f>IF(B47="","",ROW()-6)</f>
        <v/>
      </c>
      <c r="B47" s="25" t="n"/>
      <c r="C47" s="6">
        <f>IF(B47="","",IFERROR(CHOOSE(MONTH(B47),"janeiro","fevereiro","março","abril","maio","junho","julho","agosto","setembro","outubro","novembro","dezembro"),""))</f>
        <v/>
      </c>
      <c r="D47" s="6">
        <f>IF(B47="","",IFERROR("T"&amp;ROUNDUP(MONTH(B47)/3,0)&amp;" "&amp;YEAR(B47),""))</f>
        <v/>
      </c>
      <c r="E47" s="13" t="n"/>
      <c r="F47" s="13" t="n"/>
      <c r="G47" s="14" t="n"/>
      <c r="H47" s="13" t="n"/>
      <c r="I47" s="27" t="n"/>
      <c r="J47" s="27" t="n"/>
      <c r="K47" s="26">
        <f>IF(B47="","",IFERROR(J47-I47,""))</f>
        <v/>
      </c>
      <c r="L47" s="6">
        <f>IF(B47="","",IF(I47="","Sem valor de comprovativo",IFERROR(IF(ROUND(K47,2)=0,"Conciliado","Diferença a verificar"),"Verificar")))</f>
        <v/>
      </c>
      <c r="M47" s="13" t="n"/>
    </row>
    <row r="48">
      <c r="A48" s="6">
        <f>IF(B48="","",ROW()-6)</f>
        <v/>
      </c>
      <c r="B48" s="25" t="n"/>
      <c r="C48" s="6">
        <f>IF(B48="","",IFERROR(CHOOSE(MONTH(B48),"janeiro","fevereiro","março","abril","maio","junho","julho","agosto","setembro","outubro","novembro","dezembro"),""))</f>
        <v/>
      </c>
      <c r="D48" s="6">
        <f>IF(B48="","",IFERROR("T"&amp;ROUNDUP(MONTH(B48)/3,0)&amp;" "&amp;YEAR(B48),""))</f>
        <v/>
      </c>
      <c r="E48" s="13" t="n"/>
      <c r="F48" s="13" t="n"/>
      <c r="G48" s="14" t="n"/>
      <c r="H48" s="13" t="n"/>
      <c r="I48" s="27" t="n"/>
      <c r="J48" s="27" t="n"/>
      <c r="K48" s="26">
        <f>IF(B48="","",IFERROR(J48-I48,""))</f>
        <v/>
      </c>
      <c r="L48" s="6">
        <f>IF(B48="","",IF(I48="","Sem valor de comprovativo",IFERROR(IF(ROUND(K48,2)=0,"Conciliado","Diferença a verificar"),"Verificar")))</f>
        <v/>
      </c>
      <c r="M48" s="13" t="n"/>
    </row>
    <row r="49">
      <c r="A49" s="6">
        <f>IF(B49="","",ROW()-6)</f>
        <v/>
      </c>
      <c r="B49" s="25" t="n"/>
      <c r="C49" s="6">
        <f>IF(B49="","",IFERROR(CHOOSE(MONTH(B49),"janeiro","fevereiro","março","abril","maio","junho","julho","agosto","setembro","outubro","novembro","dezembro"),""))</f>
        <v/>
      </c>
      <c r="D49" s="6">
        <f>IF(B49="","",IFERROR("T"&amp;ROUNDUP(MONTH(B49)/3,0)&amp;" "&amp;YEAR(B49),""))</f>
        <v/>
      </c>
      <c r="E49" s="13" t="n"/>
      <c r="F49" s="13" t="n"/>
      <c r="G49" s="14" t="n"/>
      <c r="H49" s="13" t="n"/>
      <c r="I49" s="27" t="n"/>
      <c r="J49" s="27" t="n"/>
      <c r="K49" s="26">
        <f>IF(B49="","",IFERROR(J49-I49,""))</f>
        <v/>
      </c>
      <c r="L49" s="6">
        <f>IF(B49="","",IF(I49="","Sem valor de comprovativo",IFERROR(IF(ROUND(K49,2)=0,"Conciliado","Diferença a verificar"),"Verificar")))</f>
        <v/>
      </c>
      <c r="M49" s="13" t="n"/>
    </row>
    <row r="50">
      <c r="A50" s="6">
        <f>IF(B50="","",ROW()-6)</f>
        <v/>
      </c>
      <c r="B50" s="25" t="n"/>
      <c r="C50" s="6">
        <f>IF(B50="","",IFERROR(CHOOSE(MONTH(B50),"janeiro","fevereiro","março","abril","maio","junho","julho","agosto","setembro","outubro","novembro","dezembro"),""))</f>
        <v/>
      </c>
      <c r="D50" s="6">
        <f>IF(B50="","",IFERROR("T"&amp;ROUNDUP(MONTH(B50)/3,0)&amp;" "&amp;YEAR(B50),""))</f>
        <v/>
      </c>
      <c r="E50" s="13" t="n"/>
      <c r="F50" s="13" t="n"/>
      <c r="G50" s="14" t="n"/>
      <c r="H50" s="13" t="n"/>
      <c r="I50" s="27" t="n"/>
      <c r="J50" s="27" t="n"/>
      <c r="K50" s="26">
        <f>IF(B50="","",IFERROR(J50-I50,""))</f>
        <v/>
      </c>
      <c r="L50" s="6">
        <f>IF(B50="","",IF(I50="","Sem valor de comprovativo",IFERROR(IF(ROUND(K50,2)=0,"Conciliado","Diferença a verificar"),"Verificar")))</f>
        <v/>
      </c>
      <c r="M50" s="13" t="n"/>
    </row>
    <row r="51">
      <c r="A51" s="6">
        <f>IF(B51="","",ROW()-6)</f>
        <v/>
      </c>
      <c r="B51" s="25" t="n"/>
      <c r="C51" s="6">
        <f>IF(B51="","",IFERROR(CHOOSE(MONTH(B51),"janeiro","fevereiro","março","abril","maio","junho","julho","agosto","setembro","outubro","novembro","dezembro"),""))</f>
        <v/>
      </c>
      <c r="D51" s="6">
        <f>IF(B51="","",IFERROR("T"&amp;ROUNDUP(MONTH(B51)/3,0)&amp;" "&amp;YEAR(B51),""))</f>
        <v/>
      </c>
      <c r="E51" s="13" t="n"/>
      <c r="F51" s="13" t="n"/>
      <c r="G51" s="14" t="n"/>
      <c r="H51" s="13" t="n"/>
      <c r="I51" s="27" t="n"/>
      <c r="J51" s="27" t="n"/>
      <c r="K51" s="26">
        <f>IF(B51="","",IFERROR(J51-I51,""))</f>
        <v/>
      </c>
      <c r="L51" s="6">
        <f>IF(B51="","",IF(I51="","Sem valor de comprovativo",IFERROR(IF(ROUND(K51,2)=0,"Conciliado","Diferença a verificar"),"Verificar")))</f>
        <v/>
      </c>
      <c r="M51" s="13" t="n"/>
    </row>
    <row r="52">
      <c r="A52" s="6">
        <f>IF(B52="","",ROW()-6)</f>
        <v/>
      </c>
      <c r="B52" s="25" t="n"/>
      <c r="C52" s="6">
        <f>IF(B52="","",IFERROR(CHOOSE(MONTH(B52),"janeiro","fevereiro","março","abril","maio","junho","julho","agosto","setembro","outubro","novembro","dezembro"),""))</f>
        <v/>
      </c>
      <c r="D52" s="6">
        <f>IF(B52="","",IFERROR("T"&amp;ROUNDUP(MONTH(B52)/3,0)&amp;" "&amp;YEAR(B52),""))</f>
        <v/>
      </c>
      <c r="E52" s="13" t="n"/>
      <c r="F52" s="13" t="n"/>
      <c r="G52" s="14" t="n"/>
      <c r="H52" s="13" t="n"/>
      <c r="I52" s="27" t="n"/>
      <c r="J52" s="27" t="n"/>
      <c r="K52" s="26">
        <f>IF(B52="","",IFERROR(J52-I52,""))</f>
        <v/>
      </c>
      <c r="L52" s="6">
        <f>IF(B52="","",IF(I52="","Sem valor de comprovativo",IFERROR(IF(ROUND(K52,2)=0,"Conciliado","Diferença a verificar"),"Verificar")))</f>
        <v/>
      </c>
      <c r="M52" s="13" t="n"/>
    </row>
    <row r="53">
      <c r="A53" s="6">
        <f>IF(B53="","",ROW()-6)</f>
        <v/>
      </c>
      <c r="B53" s="25" t="n"/>
      <c r="C53" s="6">
        <f>IF(B53="","",IFERROR(CHOOSE(MONTH(B53),"janeiro","fevereiro","março","abril","maio","junho","julho","agosto","setembro","outubro","novembro","dezembro"),""))</f>
        <v/>
      </c>
      <c r="D53" s="6">
        <f>IF(B53="","",IFERROR("T"&amp;ROUNDUP(MONTH(B53)/3,0)&amp;" "&amp;YEAR(B53),""))</f>
        <v/>
      </c>
      <c r="E53" s="13" t="n"/>
      <c r="F53" s="13" t="n"/>
      <c r="G53" s="14" t="n"/>
      <c r="H53" s="13" t="n"/>
      <c r="I53" s="27" t="n"/>
      <c r="J53" s="27" t="n"/>
      <c r="K53" s="26">
        <f>IF(B53="","",IFERROR(J53-I53,""))</f>
        <v/>
      </c>
      <c r="L53" s="6">
        <f>IF(B53="","",IF(I53="","Sem valor de comprovativo",IFERROR(IF(ROUND(K53,2)=0,"Conciliado","Diferença a verificar"),"Verificar")))</f>
        <v/>
      </c>
      <c r="M53" s="13" t="n"/>
    </row>
    <row r="54">
      <c r="A54" s="6">
        <f>IF(B54="","",ROW()-6)</f>
        <v/>
      </c>
      <c r="B54" s="25" t="n"/>
      <c r="C54" s="6">
        <f>IF(B54="","",IFERROR(CHOOSE(MONTH(B54),"janeiro","fevereiro","março","abril","maio","junho","julho","agosto","setembro","outubro","novembro","dezembro"),""))</f>
        <v/>
      </c>
      <c r="D54" s="6">
        <f>IF(B54="","",IFERROR("T"&amp;ROUNDUP(MONTH(B54)/3,0)&amp;" "&amp;YEAR(B54),""))</f>
        <v/>
      </c>
      <c r="E54" s="13" t="n"/>
      <c r="F54" s="13" t="n"/>
      <c r="G54" s="14" t="n"/>
      <c r="H54" s="13" t="n"/>
      <c r="I54" s="27" t="n"/>
      <c r="J54" s="27" t="n"/>
      <c r="K54" s="26">
        <f>IF(B54="","",IFERROR(J54-I54,""))</f>
        <v/>
      </c>
      <c r="L54" s="6">
        <f>IF(B54="","",IF(I54="","Sem valor de comprovativo",IFERROR(IF(ROUND(K54,2)=0,"Conciliado","Diferença a verificar"),"Verificar")))</f>
        <v/>
      </c>
      <c r="M54" s="13" t="n"/>
    </row>
    <row r="55">
      <c r="A55" s="6">
        <f>IF(B55="","",ROW()-6)</f>
        <v/>
      </c>
      <c r="B55" s="25" t="n"/>
      <c r="C55" s="6">
        <f>IF(B55="","",IFERROR(CHOOSE(MONTH(B55),"janeiro","fevereiro","março","abril","maio","junho","julho","agosto","setembro","outubro","novembro","dezembro"),""))</f>
        <v/>
      </c>
      <c r="D55" s="6">
        <f>IF(B55="","",IFERROR("T"&amp;ROUNDUP(MONTH(B55)/3,0)&amp;" "&amp;YEAR(B55),""))</f>
        <v/>
      </c>
      <c r="E55" s="13" t="n"/>
      <c r="F55" s="13" t="n"/>
      <c r="G55" s="14" t="n"/>
      <c r="H55" s="13" t="n"/>
      <c r="I55" s="27" t="n"/>
      <c r="J55" s="27" t="n"/>
      <c r="K55" s="26">
        <f>IF(B55="","",IFERROR(J55-I55,""))</f>
        <v/>
      </c>
      <c r="L55" s="6">
        <f>IF(B55="","",IF(I55="","Sem valor de comprovativo",IFERROR(IF(ROUND(K55,2)=0,"Conciliado","Diferença a verificar"),"Verificar")))</f>
        <v/>
      </c>
      <c r="M55" s="13" t="n"/>
    </row>
    <row r="56">
      <c r="A56" s="6">
        <f>IF(B56="","",ROW()-6)</f>
        <v/>
      </c>
      <c r="B56" s="25" t="n"/>
      <c r="C56" s="6">
        <f>IF(B56="","",IFERROR(CHOOSE(MONTH(B56),"janeiro","fevereiro","março","abril","maio","junho","julho","agosto","setembro","outubro","novembro","dezembro"),""))</f>
        <v/>
      </c>
      <c r="D56" s="6">
        <f>IF(B56="","",IFERROR("T"&amp;ROUNDUP(MONTH(B56)/3,0)&amp;" "&amp;YEAR(B56),""))</f>
        <v/>
      </c>
      <c r="E56" s="13" t="n"/>
      <c r="F56" s="13" t="n"/>
      <c r="G56" s="14" t="n"/>
      <c r="H56" s="13" t="n"/>
      <c r="I56" s="27" t="n"/>
      <c r="J56" s="27" t="n"/>
      <c r="K56" s="26">
        <f>IF(B56="","",IFERROR(J56-I56,""))</f>
        <v/>
      </c>
      <c r="L56" s="6">
        <f>IF(B56="","",IF(I56="","Sem valor de comprovativo",IFERROR(IF(ROUND(K56,2)=0,"Conciliado","Diferença a verificar"),"Verificar")))</f>
        <v/>
      </c>
      <c r="M56" s="13" t="n"/>
    </row>
    <row r="57">
      <c r="A57" s="6">
        <f>IF(B57="","",ROW()-6)</f>
        <v/>
      </c>
      <c r="B57" s="25" t="n"/>
      <c r="C57" s="6">
        <f>IF(B57="","",IFERROR(CHOOSE(MONTH(B57),"janeiro","fevereiro","março","abril","maio","junho","julho","agosto","setembro","outubro","novembro","dezembro"),""))</f>
        <v/>
      </c>
      <c r="D57" s="6">
        <f>IF(B57="","",IFERROR("T"&amp;ROUNDUP(MONTH(B57)/3,0)&amp;" "&amp;YEAR(B57),""))</f>
        <v/>
      </c>
      <c r="E57" s="13" t="n"/>
      <c r="F57" s="13" t="n"/>
      <c r="G57" s="14" t="n"/>
      <c r="H57" s="13" t="n"/>
      <c r="I57" s="27" t="n"/>
      <c r="J57" s="27" t="n"/>
      <c r="K57" s="26">
        <f>IF(B57="","",IFERROR(J57-I57,""))</f>
        <v/>
      </c>
      <c r="L57" s="6">
        <f>IF(B57="","",IF(I57="","Sem valor de comprovativo",IFERROR(IF(ROUND(K57,2)=0,"Conciliado","Diferença a verificar"),"Verificar")))</f>
        <v/>
      </c>
      <c r="M57" s="13" t="n"/>
    </row>
    <row r="58">
      <c r="A58" s="6">
        <f>IF(B58="","",ROW()-6)</f>
        <v/>
      </c>
      <c r="B58" s="25" t="n"/>
      <c r="C58" s="6">
        <f>IF(B58="","",IFERROR(CHOOSE(MONTH(B58),"janeiro","fevereiro","março","abril","maio","junho","julho","agosto","setembro","outubro","novembro","dezembro"),""))</f>
        <v/>
      </c>
      <c r="D58" s="6">
        <f>IF(B58="","",IFERROR("T"&amp;ROUNDUP(MONTH(B58)/3,0)&amp;" "&amp;YEAR(B58),""))</f>
        <v/>
      </c>
      <c r="E58" s="13" t="n"/>
      <c r="F58" s="13" t="n"/>
      <c r="G58" s="14" t="n"/>
      <c r="H58" s="13" t="n"/>
      <c r="I58" s="27" t="n"/>
      <c r="J58" s="27" t="n"/>
      <c r="K58" s="26">
        <f>IF(B58="","",IFERROR(J58-I58,""))</f>
        <v/>
      </c>
      <c r="L58" s="6">
        <f>IF(B58="","",IF(I58="","Sem valor de comprovativo",IFERROR(IF(ROUND(K58,2)=0,"Conciliado","Diferença a verificar"),"Verificar")))</f>
        <v/>
      </c>
      <c r="M58" s="13" t="n"/>
    </row>
    <row r="59">
      <c r="A59" s="6">
        <f>IF(B59="","",ROW()-6)</f>
        <v/>
      </c>
      <c r="B59" s="25" t="n"/>
      <c r="C59" s="6">
        <f>IF(B59="","",IFERROR(CHOOSE(MONTH(B59),"janeiro","fevereiro","março","abril","maio","junho","julho","agosto","setembro","outubro","novembro","dezembro"),""))</f>
        <v/>
      </c>
      <c r="D59" s="6">
        <f>IF(B59="","",IFERROR("T"&amp;ROUNDUP(MONTH(B59)/3,0)&amp;" "&amp;YEAR(B59),""))</f>
        <v/>
      </c>
      <c r="E59" s="13" t="n"/>
      <c r="F59" s="13" t="n"/>
      <c r="G59" s="14" t="n"/>
      <c r="H59" s="13" t="n"/>
      <c r="I59" s="27" t="n"/>
      <c r="J59" s="27" t="n"/>
      <c r="K59" s="26">
        <f>IF(B59="","",IFERROR(J59-I59,""))</f>
        <v/>
      </c>
      <c r="L59" s="6">
        <f>IF(B59="","",IF(I59="","Sem valor de comprovativo",IFERROR(IF(ROUND(K59,2)=0,"Conciliado","Diferença a verificar"),"Verificar")))</f>
        <v/>
      </c>
      <c r="M59" s="13" t="n"/>
    </row>
    <row r="60">
      <c r="A60" s="6">
        <f>IF(B60="","",ROW()-6)</f>
        <v/>
      </c>
      <c r="B60" s="25" t="n"/>
      <c r="C60" s="6">
        <f>IF(B60="","",IFERROR(CHOOSE(MONTH(B60),"janeiro","fevereiro","março","abril","maio","junho","julho","agosto","setembro","outubro","novembro","dezembro"),""))</f>
        <v/>
      </c>
      <c r="D60" s="6">
        <f>IF(B60="","",IFERROR("T"&amp;ROUNDUP(MONTH(B60)/3,0)&amp;" "&amp;YEAR(B60),""))</f>
        <v/>
      </c>
      <c r="E60" s="13" t="n"/>
      <c r="F60" s="13" t="n"/>
      <c r="G60" s="14" t="n"/>
      <c r="H60" s="13" t="n"/>
      <c r="I60" s="27" t="n"/>
      <c r="J60" s="27" t="n"/>
      <c r="K60" s="26">
        <f>IF(B60="","",IFERROR(J60-I60,""))</f>
        <v/>
      </c>
      <c r="L60" s="6">
        <f>IF(B60="","",IF(I60="","Sem valor de comprovativo",IFERROR(IF(ROUND(K60,2)=0,"Conciliado","Diferença a verificar"),"Verificar")))</f>
        <v/>
      </c>
      <c r="M60" s="13" t="n"/>
    </row>
    <row r="61">
      <c r="A61" s="6">
        <f>IF(B61="","",ROW()-6)</f>
        <v/>
      </c>
      <c r="B61" s="25" t="n"/>
      <c r="C61" s="6">
        <f>IF(B61="","",IFERROR(CHOOSE(MONTH(B61),"janeiro","fevereiro","março","abril","maio","junho","julho","agosto","setembro","outubro","novembro","dezembro"),""))</f>
        <v/>
      </c>
      <c r="D61" s="6">
        <f>IF(B61="","",IFERROR("T"&amp;ROUNDUP(MONTH(B61)/3,0)&amp;" "&amp;YEAR(B61),""))</f>
        <v/>
      </c>
      <c r="E61" s="13" t="n"/>
      <c r="F61" s="13" t="n"/>
      <c r="G61" s="14" t="n"/>
      <c r="H61" s="13" t="n"/>
      <c r="I61" s="27" t="n"/>
      <c r="J61" s="27" t="n"/>
      <c r="K61" s="26">
        <f>IF(B61="","",IFERROR(J61-I61,""))</f>
        <v/>
      </c>
      <c r="L61" s="6">
        <f>IF(B61="","",IF(I61="","Sem valor de comprovativo",IFERROR(IF(ROUND(K61,2)=0,"Conciliado","Diferença a verificar"),"Verificar")))</f>
        <v/>
      </c>
      <c r="M61" s="13" t="n"/>
    </row>
    <row r="62">
      <c r="A62" s="6">
        <f>IF(B62="","",ROW()-6)</f>
        <v/>
      </c>
      <c r="B62" s="25" t="n"/>
      <c r="C62" s="6">
        <f>IF(B62="","",IFERROR(CHOOSE(MONTH(B62),"janeiro","fevereiro","março","abril","maio","junho","julho","agosto","setembro","outubro","novembro","dezembro"),""))</f>
        <v/>
      </c>
      <c r="D62" s="6">
        <f>IF(B62="","",IFERROR("T"&amp;ROUNDUP(MONTH(B62)/3,0)&amp;" "&amp;YEAR(B62),""))</f>
        <v/>
      </c>
      <c r="E62" s="13" t="n"/>
      <c r="F62" s="13" t="n"/>
      <c r="G62" s="14" t="n"/>
      <c r="H62" s="13" t="n"/>
      <c r="I62" s="27" t="n"/>
      <c r="J62" s="27" t="n"/>
      <c r="K62" s="26">
        <f>IF(B62="","",IFERROR(J62-I62,""))</f>
        <v/>
      </c>
      <c r="L62" s="6">
        <f>IF(B62="","",IF(I62="","Sem valor de comprovativo",IFERROR(IF(ROUND(K62,2)=0,"Conciliado","Diferença a verificar"),"Verificar")))</f>
        <v/>
      </c>
      <c r="M62" s="13" t="n"/>
    </row>
    <row r="63">
      <c r="A63" s="6">
        <f>IF(B63="","",ROW()-6)</f>
        <v/>
      </c>
      <c r="B63" s="25" t="n"/>
      <c r="C63" s="6">
        <f>IF(B63="","",IFERROR(CHOOSE(MONTH(B63),"janeiro","fevereiro","março","abril","maio","junho","julho","agosto","setembro","outubro","novembro","dezembro"),""))</f>
        <v/>
      </c>
      <c r="D63" s="6">
        <f>IF(B63="","",IFERROR("T"&amp;ROUNDUP(MONTH(B63)/3,0)&amp;" "&amp;YEAR(B63),""))</f>
        <v/>
      </c>
      <c r="E63" s="13" t="n"/>
      <c r="F63" s="13" t="n"/>
      <c r="G63" s="14" t="n"/>
      <c r="H63" s="13" t="n"/>
      <c r="I63" s="27" t="n"/>
      <c r="J63" s="27" t="n"/>
      <c r="K63" s="26">
        <f>IF(B63="","",IFERROR(J63-I63,""))</f>
        <v/>
      </c>
      <c r="L63" s="6">
        <f>IF(B63="","",IF(I63="","Sem valor de comprovativo",IFERROR(IF(ROUND(K63,2)=0,"Conciliado","Diferença a verificar"),"Verificar")))</f>
        <v/>
      </c>
      <c r="M63" s="13" t="n"/>
    </row>
    <row r="64">
      <c r="A64" s="6">
        <f>IF(B64="","",ROW()-6)</f>
        <v/>
      </c>
      <c r="B64" s="25" t="n"/>
      <c r="C64" s="6">
        <f>IF(B64="","",IFERROR(CHOOSE(MONTH(B64),"janeiro","fevereiro","março","abril","maio","junho","julho","agosto","setembro","outubro","novembro","dezembro"),""))</f>
        <v/>
      </c>
      <c r="D64" s="6">
        <f>IF(B64="","",IFERROR("T"&amp;ROUNDUP(MONTH(B64)/3,0)&amp;" "&amp;YEAR(B64),""))</f>
        <v/>
      </c>
      <c r="E64" s="13" t="n"/>
      <c r="F64" s="13" t="n"/>
      <c r="G64" s="14" t="n"/>
      <c r="H64" s="13" t="n"/>
      <c r="I64" s="27" t="n"/>
      <c r="J64" s="27" t="n"/>
      <c r="K64" s="26">
        <f>IF(B64="","",IFERROR(J64-I64,""))</f>
        <v/>
      </c>
      <c r="L64" s="6">
        <f>IF(B64="","",IF(I64="","Sem valor de comprovativo",IFERROR(IF(ROUND(K64,2)=0,"Conciliado","Diferença a verificar"),"Verificar")))</f>
        <v/>
      </c>
      <c r="M64" s="13" t="n"/>
    </row>
    <row r="65">
      <c r="A65" s="6">
        <f>IF(B65="","",ROW()-6)</f>
        <v/>
      </c>
      <c r="B65" s="25" t="n"/>
      <c r="C65" s="6">
        <f>IF(B65="","",IFERROR(CHOOSE(MONTH(B65),"janeiro","fevereiro","março","abril","maio","junho","julho","agosto","setembro","outubro","novembro","dezembro"),""))</f>
        <v/>
      </c>
      <c r="D65" s="6">
        <f>IF(B65="","",IFERROR("T"&amp;ROUNDUP(MONTH(B65)/3,0)&amp;" "&amp;YEAR(B65),""))</f>
        <v/>
      </c>
      <c r="E65" s="13" t="n"/>
      <c r="F65" s="13" t="n"/>
      <c r="G65" s="14" t="n"/>
      <c r="H65" s="13" t="n"/>
      <c r="I65" s="27" t="n"/>
      <c r="J65" s="27" t="n"/>
      <c r="K65" s="26">
        <f>IF(B65="","",IFERROR(J65-I65,""))</f>
        <v/>
      </c>
      <c r="L65" s="6">
        <f>IF(B65="","",IF(I65="","Sem valor de comprovativo",IFERROR(IF(ROUND(K65,2)=0,"Conciliado","Diferença a verificar"),"Verificar")))</f>
        <v/>
      </c>
      <c r="M65" s="13" t="n"/>
    </row>
    <row r="66">
      <c r="A66" s="6">
        <f>IF(B66="","",ROW()-6)</f>
        <v/>
      </c>
      <c r="B66" s="25" t="n"/>
      <c r="C66" s="6">
        <f>IF(B66="","",IFERROR(CHOOSE(MONTH(B66),"janeiro","fevereiro","março","abril","maio","junho","julho","agosto","setembro","outubro","novembro","dezembro"),""))</f>
        <v/>
      </c>
      <c r="D66" s="6">
        <f>IF(B66="","",IFERROR("T"&amp;ROUNDUP(MONTH(B66)/3,0)&amp;" "&amp;YEAR(B66),""))</f>
        <v/>
      </c>
      <c r="E66" s="13" t="n"/>
      <c r="F66" s="13" t="n"/>
      <c r="G66" s="14" t="n"/>
      <c r="H66" s="13" t="n"/>
      <c r="I66" s="27" t="n"/>
      <c r="J66" s="27" t="n"/>
      <c r="K66" s="26">
        <f>IF(B66="","",IFERROR(J66-I66,""))</f>
        <v/>
      </c>
      <c r="L66" s="6">
        <f>IF(B66="","",IF(I66="","Sem valor de comprovativo",IFERROR(IF(ROUND(K66,2)=0,"Conciliado","Diferença a verificar"),"Verificar")))</f>
        <v/>
      </c>
      <c r="M66" s="13" t="n"/>
    </row>
    <row r="67">
      <c r="A67" s="6">
        <f>IF(B67="","",ROW()-6)</f>
        <v/>
      </c>
      <c r="B67" s="25" t="n"/>
      <c r="C67" s="6">
        <f>IF(B67="","",IFERROR(CHOOSE(MONTH(B67),"janeiro","fevereiro","março","abril","maio","junho","julho","agosto","setembro","outubro","novembro","dezembro"),""))</f>
        <v/>
      </c>
      <c r="D67" s="6">
        <f>IF(B67="","",IFERROR("T"&amp;ROUNDUP(MONTH(B67)/3,0)&amp;" "&amp;YEAR(B67),""))</f>
        <v/>
      </c>
      <c r="E67" s="13" t="n"/>
      <c r="F67" s="13" t="n"/>
      <c r="G67" s="14" t="n"/>
      <c r="H67" s="13" t="n"/>
      <c r="I67" s="27" t="n"/>
      <c r="J67" s="27" t="n"/>
      <c r="K67" s="26">
        <f>IF(B67="","",IFERROR(J67-I67,""))</f>
        <v/>
      </c>
      <c r="L67" s="6">
        <f>IF(B67="","",IF(I67="","Sem valor de comprovativo",IFERROR(IF(ROUND(K67,2)=0,"Conciliado","Diferença a verificar"),"Verificar")))</f>
        <v/>
      </c>
      <c r="M67" s="13" t="n"/>
    </row>
    <row r="68">
      <c r="A68" s="6">
        <f>IF(B68="","",ROW()-6)</f>
        <v/>
      </c>
      <c r="B68" s="25" t="n"/>
      <c r="C68" s="6">
        <f>IF(B68="","",IFERROR(CHOOSE(MONTH(B68),"janeiro","fevereiro","março","abril","maio","junho","julho","agosto","setembro","outubro","novembro","dezembro"),""))</f>
        <v/>
      </c>
      <c r="D68" s="6">
        <f>IF(B68="","",IFERROR("T"&amp;ROUNDUP(MONTH(B68)/3,0)&amp;" "&amp;YEAR(B68),""))</f>
        <v/>
      </c>
      <c r="E68" s="13" t="n"/>
      <c r="F68" s="13" t="n"/>
      <c r="G68" s="14" t="n"/>
      <c r="H68" s="13" t="n"/>
      <c r="I68" s="27" t="n"/>
      <c r="J68" s="27" t="n"/>
      <c r="K68" s="26">
        <f>IF(B68="","",IFERROR(J68-I68,""))</f>
        <v/>
      </c>
      <c r="L68" s="6">
        <f>IF(B68="","",IF(I68="","Sem valor de comprovativo",IFERROR(IF(ROUND(K68,2)=0,"Conciliado","Diferença a verificar"),"Verificar")))</f>
        <v/>
      </c>
      <c r="M68" s="13" t="n"/>
    </row>
    <row r="69">
      <c r="A69" s="6">
        <f>IF(B69="","",ROW()-6)</f>
        <v/>
      </c>
      <c r="B69" s="25" t="n"/>
      <c r="C69" s="6">
        <f>IF(B69="","",IFERROR(CHOOSE(MONTH(B69),"janeiro","fevereiro","março","abril","maio","junho","julho","agosto","setembro","outubro","novembro","dezembro"),""))</f>
        <v/>
      </c>
      <c r="D69" s="6">
        <f>IF(B69="","",IFERROR("T"&amp;ROUNDUP(MONTH(B69)/3,0)&amp;" "&amp;YEAR(B69),""))</f>
        <v/>
      </c>
      <c r="E69" s="13" t="n"/>
      <c r="F69" s="13" t="n"/>
      <c r="G69" s="14" t="n"/>
      <c r="H69" s="13" t="n"/>
      <c r="I69" s="27" t="n"/>
      <c r="J69" s="27" t="n"/>
      <c r="K69" s="26">
        <f>IF(B69="","",IFERROR(J69-I69,""))</f>
        <v/>
      </c>
      <c r="L69" s="6">
        <f>IF(B69="","",IF(I69="","Sem valor de comprovativo",IFERROR(IF(ROUND(K69,2)=0,"Conciliado","Diferença a verificar"),"Verificar")))</f>
        <v/>
      </c>
      <c r="M69" s="13" t="n"/>
    </row>
    <row r="70">
      <c r="A70" s="6">
        <f>IF(B70="","",ROW()-6)</f>
        <v/>
      </c>
      <c r="B70" s="25" t="n"/>
      <c r="C70" s="6">
        <f>IF(B70="","",IFERROR(CHOOSE(MONTH(B70),"janeiro","fevereiro","março","abril","maio","junho","julho","agosto","setembro","outubro","novembro","dezembro"),""))</f>
        <v/>
      </c>
      <c r="D70" s="6">
        <f>IF(B70="","",IFERROR("T"&amp;ROUNDUP(MONTH(B70)/3,0)&amp;" "&amp;YEAR(B70),""))</f>
        <v/>
      </c>
      <c r="E70" s="13" t="n"/>
      <c r="F70" s="13" t="n"/>
      <c r="G70" s="14" t="n"/>
      <c r="H70" s="13" t="n"/>
      <c r="I70" s="27" t="n"/>
      <c r="J70" s="27" t="n"/>
      <c r="K70" s="26">
        <f>IF(B70="","",IFERROR(J70-I70,""))</f>
        <v/>
      </c>
      <c r="L70" s="6">
        <f>IF(B70="","",IF(I70="","Sem valor de comprovativo",IFERROR(IF(ROUND(K70,2)=0,"Conciliado","Diferença a verificar"),"Verificar")))</f>
        <v/>
      </c>
      <c r="M70" s="13" t="n"/>
    </row>
    <row r="71">
      <c r="A71" s="6">
        <f>IF(B71="","",ROW()-6)</f>
        <v/>
      </c>
      <c r="B71" s="25" t="n"/>
      <c r="C71" s="6">
        <f>IF(B71="","",IFERROR(CHOOSE(MONTH(B71),"janeiro","fevereiro","março","abril","maio","junho","julho","agosto","setembro","outubro","novembro","dezembro"),""))</f>
        <v/>
      </c>
      <c r="D71" s="6">
        <f>IF(B71="","",IFERROR("T"&amp;ROUNDUP(MONTH(B71)/3,0)&amp;" "&amp;YEAR(B71),""))</f>
        <v/>
      </c>
      <c r="E71" s="13" t="n"/>
      <c r="F71" s="13" t="n"/>
      <c r="G71" s="14" t="n"/>
      <c r="H71" s="13" t="n"/>
      <c r="I71" s="27" t="n"/>
      <c r="J71" s="27" t="n"/>
      <c r="K71" s="26">
        <f>IF(B71="","",IFERROR(J71-I71,""))</f>
        <v/>
      </c>
      <c r="L71" s="6">
        <f>IF(B71="","",IF(I71="","Sem valor de comprovativo",IFERROR(IF(ROUND(K71,2)=0,"Conciliado","Diferença a verificar"),"Verificar")))</f>
        <v/>
      </c>
      <c r="M71" s="13" t="n"/>
    </row>
    <row r="72">
      <c r="A72" s="6">
        <f>IF(B72="","",ROW()-6)</f>
        <v/>
      </c>
      <c r="B72" s="25" t="n"/>
      <c r="C72" s="6">
        <f>IF(B72="","",IFERROR(CHOOSE(MONTH(B72),"janeiro","fevereiro","março","abril","maio","junho","julho","agosto","setembro","outubro","novembro","dezembro"),""))</f>
        <v/>
      </c>
      <c r="D72" s="6">
        <f>IF(B72="","",IFERROR("T"&amp;ROUNDUP(MONTH(B72)/3,0)&amp;" "&amp;YEAR(B72),""))</f>
        <v/>
      </c>
      <c r="E72" s="13" t="n"/>
      <c r="F72" s="13" t="n"/>
      <c r="G72" s="14" t="n"/>
      <c r="H72" s="13" t="n"/>
      <c r="I72" s="27" t="n"/>
      <c r="J72" s="27" t="n"/>
      <c r="K72" s="26">
        <f>IF(B72="","",IFERROR(J72-I72,""))</f>
        <v/>
      </c>
      <c r="L72" s="6">
        <f>IF(B72="","",IF(I72="","Sem valor de comprovativo",IFERROR(IF(ROUND(K72,2)=0,"Conciliado","Diferença a verificar"),"Verificar")))</f>
        <v/>
      </c>
      <c r="M72" s="13" t="n"/>
    </row>
    <row r="73">
      <c r="A73" s="6">
        <f>IF(B73="","",ROW()-6)</f>
        <v/>
      </c>
      <c r="B73" s="25" t="n"/>
      <c r="C73" s="6">
        <f>IF(B73="","",IFERROR(CHOOSE(MONTH(B73),"janeiro","fevereiro","março","abril","maio","junho","julho","agosto","setembro","outubro","novembro","dezembro"),""))</f>
        <v/>
      </c>
      <c r="D73" s="6">
        <f>IF(B73="","",IFERROR("T"&amp;ROUNDUP(MONTH(B73)/3,0)&amp;" "&amp;YEAR(B73),""))</f>
        <v/>
      </c>
      <c r="E73" s="13" t="n"/>
      <c r="F73" s="13" t="n"/>
      <c r="G73" s="14" t="n"/>
      <c r="H73" s="13" t="n"/>
      <c r="I73" s="27" t="n"/>
      <c r="J73" s="27" t="n"/>
      <c r="K73" s="26">
        <f>IF(B73="","",IFERROR(J73-I73,""))</f>
        <v/>
      </c>
      <c r="L73" s="6">
        <f>IF(B73="","",IF(I73="","Sem valor de comprovativo",IFERROR(IF(ROUND(K73,2)=0,"Conciliado","Diferença a verificar"),"Verificar")))</f>
        <v/>
      </c>
      <c r="M73" s="13" t="n"/>
    </row>
    <row r="74">
      <c r="A74" s="6">
        <f>IF(B74="","",ROW()-6)</f>
        <v/>
      </c>
      <c r="B74" s="25" t="n"/>
      <c r="C74" s="6">
        <f>IF(B74="","",IFERROR(CHOOSE(MONTH(B74),"janeiro","fevereiro","março","abril","maio","junho","julho","agosto","setembro","outubro","novembro","dezembro"),""))</f>
        <v/>
      </c>
      <c r="D74" s="6">
        <f>IF(B74="","",IFERROR("T"&amp;ROUNDUP(MONTH(B74)/3,0)&amp;" "&amp;YEAR(B74),""))</f>
        <v/>
      </c>
      <c r="E74" s="13" t="n"/>
      <c r="F74" s="13" t="n"/>
      <c r="G74" s="14" t="n"/>
      <c r="H74" s="13" t="n"/>
      <c r="I74" s="27" t="n"/>
      <c r="J74" s="27" t="n"/>
      <c r="K74" s="26">
        <f>IF(B74="","",IFERROR(J74-I74,""))</f>
        <v/>
      </c>
      <c r="L74" s="6">
        <f>IF(B74="","",IF(I74="","Sem valor de comprovativo",IFERROR(IF(ROUND(K74,2)=0,"Conciliado","Diferença a verificar"),"Verificar")))</f>
        <v/>
      </c>
      <c r="M74" s="13" t="n"/>
    </row>
    <row r="75">
      <c r="A75" s="6">
        <f>IF(B75="","",ROW()-6)</f>
        <v/>
      </c>
      <c r="B75" s="25" t="n"/>
      <c r="C75" s="6">
        <f>IF(B75="","",IFERROR(CHOOSE(MONTH(B75),"janeiro","fevereiro","março","abril","maio","junho","julho","agosto","setembro","outubro","novembro","dezembro"),""))</f>
        <v/>
      </c>
      <c r="D75" s="6">
        <f>IF(B75="","",IFERROR("T"&amp;ROUNDUP(MONTH(B75)/3,0)&amp;" "&amp;YEAR(B75),""))</f>
        <v/>
      </c>
      <c r="E75" s="13" t="n"/>
      <c r="F75" s="13" t="n"/>
      <c r="G75" s="14" t="n"/>
      <c r="H75" s="13" t="n"/>
      <c r="I75" s="27" t="n"/>
      <c r="J75" s="27" t="n"/>
      <c r="K75" s="26">
        <f>IF(B75="","",IFERROR(J75-I75,""))</f>
        <v/>
      </c>
      <c r="L75" s="6">
        <f>IF(B75="","",IF(I75="","Sem valor de comprovativo",IFERROR(IF(ROUND(K75,2)=0,"Conciliado","Diferença a verificar"),"Verificar")))</f>
        <v/>
      </c>
      <c r="M75" s="13" t="n"/>
    </row>
    <row r="76">
      <c r="A76" s="6">
        <f>IF(B76="","",ROW()-6)</f>
        <v/>
      </c>
      <c r="B76" s="25" t="n"/>
      <c r="C76" s="6">
        <f>IF(B76="","",IFERROR(CHOOSE(MONTH(B76),"janeiro","fevereiro","março","abril","maio","junho","julho","agosto","setembro","outubro","novembro","dezembro"),""))</f>
        <v/>
      </c>
      <c r="D76" s="6">
        <f>IF(B76="","",IFERROR("T"&amp;ROUNDUP(MONTH(B76)/3,0)&amp;" "&amp;YEAR(B76),""))</f>
        <v/>
      </c>
      <c r="E76" s="13" t="n"/>
      <c r="F76" s="13" t="n"/>
      <c r="G76" s="14" t="n"/>
      <c r="H76" s="13" t="n"/>
      <c r="I76" s="27" t="n"/>
      <c r="J76" s="27" t="n"/>
      <c r="K76" s="26">
        <f>IF(B76="","",IFERROR(J76-I76,""))</f>
        <v/>
      </c>
      <c r="L76" s="6">
        <f>IF(B76="","",IF(I76="","Sem valor de comprovativo",IFERROR(IF(ROUND(K76,2)=0,"Conciliado","Diferença a verificar"),"Verificar")))</f>
        <v/>
      </c>
      <c r="M76" s="13" t="n"/>
    </row>
    <row r="77">
      <c r="A77" s="6">
        <f>IF(B77="","",ROW()-6)</f>
        <v/>
      </c>
      <c r="B77" s="25" t="n"/>
      <c r="C77" s="6">
        <f>IF(B77="","",IFERROR(CHOOSE(MONTH(B77),"janeiro","fevereiro","março","abril","maio","junho","julho","agosto","setembro","outubro","novembro","dezembro"),""))</f>
        <v/>
      </c>
      <c r="D77" s="6">
        <f>IF(B77="","",IFERROR("T"&amp;ROUNDUP(MONTH(B77)/3,0)&amp;" "&amp;YEAR(B77),""))</f>
        <v/>
      </c>
      <c r="E77" s="13" t="n"/>
      <c r="F77" s="13" t="n"/>
      <c r="G77" s="14" t="n"/>
      <c r="H77" s="13" t="n"/>
      <c r="I77" s="27" t="n"/>
      <c r="J77" s="27" t="n"/>
      <c r="K77" s="26">
        <f>IF(B77="","",IFERROR(J77-I77,""))</f>
        <v/>
      </c>
      <c r="L77" s="6">
        <f>IF(B77="","",IF(I77="","Sem valor de comprovativo",IFERROR(IF(ROUND(K77,2)=0,"Conciliado","Diferença a verificar"),"Verificar")))</f>
        <v/>
      </c>
      <c r="M77" s="13" t="n"/>
    </row>
    <row r="78">
      <c r="A78" s="6">
        <f>IF(B78="","",ROW()-6)</f>
        <v/>
      </c>
      <c r="B78" s="25" t="n"/>
      <c r="C78" s="6">
        <f>IF(B78="","",IFERROR(CHOOSE(MONTH(B78),"janeiro","fevereiro","março","abril","maio","junho","julho","agosto","setembro","outubro","novembro","dezembro"),""))</f>
        <v/>
      </c>
      <c r="D78" s="6">
        <f>IF(B78="","",IFERROR("T"&amp;ROUNDUP(MONTH(B78)/3,0)&amp;" "&amp;YEAR(B78),""))</f>
        <v/>
      </c>
      <c r="E78" s="13" t="n"/>
      <c r="F78" s="13" t="n"/>
      <c r="G78" s="14" t="n"/>
      <c r="H78" s="13" t="n"/>
      <c r="I78" s="27" t="n"/>
      <c r="J78" s="27" t="n"/>
      <c r="K78" s="26">
        <f>IF(B78="","",IFERROR(J78-I78,""))</f>
        <v/>
      </c>
      <c r="L78" s="6">
        <f>IF(B78="","",IF(I78="","Sem valor de comprovativo",IFERROR(IF(ROUND(K78,2)=0,"Conciliado","Diferença a verificar"),"Verificar")))</f>
        <v/>
      </c>
      <c r="M78" s="13" t="n"/>
    </row>
    <row r="79">
      <c r="A79" s="6">
        <f>IF(B79="","",ROW()-6)</f>
        <v/>
      </c>
      <c r="B79" s="25" t="n"/>
      <c r="C79" s="6">
        <f>IF(B79="","",IFERROR(CHOOSE(MONTH(B79),"janeiro","fevereiro","março","abril","maio","junho","julho","agosto","setembro","outubro","novembro","dezembro"),""))</f>
        <v/>
      </c>
      <c r="D79" s="6">
        <f>IF(B79="","",IFERROR("T"&amp;ROUNDUP(MONTH(B79)/3,0)&amp;" "&amp;YEAR(B79),""))</f>
        <v/>
      </c>
      <c r="E79" s="13" t="n"/>
      <c r="F79" s="13" t="n"/>
      <c r="G79" s="14" t="n"/>
      <c r="H79" s="13" t="n"/>
      <c r="I79" s="27" t="n"/>
      <c r="J79" s="27" t="n"/>
      <c r="K79" s="26">
        <f>IF(B79="","",IFERROR(J79-I79,""))</f>
        <v/>
      </c>
      <c r="L79" s="6">
        <f>IF(B79="","",IF(I79="","Sem valor de comprovativo",IFERROR(IF(ROUND(K79,2)=0,"Conciliado","Diferença a verificar"),"Verificar")))</f>
        <v/>
      </c>
      <c r="M79" s="13" t="n"/>
    </row>
    <row r="80">
      <c r="A80" s="6">
        <f>IF(B80="","",ROW()-6)</f>
        <v/>
      </c>
      <c r="B80" s="25" t="n"/>
      <c r="C80" s="6">
        <f>IF(B80="","",IFERROR(CHOOSE(MONTH(B80),"janeiro","fevereiro","março","abril","maio","junho","julho","agosto","setembro","outubro","novembro","dezembro"),""))</f>
        <v/>
      </c>
      <c r="D80" s="6">
        <f>IF(B80="","",IFERROR("T"&amp;ROUNDUP(MONTH(B80)/3,0)&amp;" "&amp;YEAR(B80),""))</f>
        <v/>
      </c>
      <c r="E80" s="13" t="n"/>
      <c r="F80" s="13" t="n"/>
      <c r="G80" s="14" t="n"/>
      <c r="H80" s="13" t="n"/>
      <c r="I80" s="27" t="n"/>
      <c r="J80" s="27" t="n"/>
      <c r="K80" s="26">
        <f>IF(B80="","",IFERROR(J80-I80,""))</f>
        <v/>
      </c>
      <c r="L80" s="6">
        <f>IF(B80="","",IF(I80="","Sem valor de comprovativo",IFERROR(IF(ROUND(K80,2)=0,"Conciliado","Diferença a verificar"),"Verificar")))</f>
        <v/>
      </c>
      <c r="M80" s="13" t="n"/>
    </row>
    <row r="81">
      <c r="A81" s="6">
        <f>IF(B81="","",ROW()-6)</f>
        <v/>
      </c>
      <c r="B81" s="25" t="n"/>
      <c r="C81" s="6">
        <f>IF(B81="","",IFERROR(CHOOSE(MONTH(B81),"janeiro","fevereiro","março","abril","maio","junho","julho","agosto","setembro","outubro","novembro","dezembro"),""))</f>
        <v/>
      </c>
      <c r="D81" s="6">
        <f>IF(B81="","",IFERROR("T"&amp;ROUNDUP(MONTH(B81)/3,0)&amp;" "&amp;YEAR(B81),""))</f>
        <v/>
      </c>
      <c r="E81" s="13" t="n"/>
      <c r="F81" s="13" t="n"/>
      <c r="G81" s="14" t="n"/>
      <c r="H81" s="13" t="n"/>
      <c r="I81" s="27" t="n"/>
      <c r="J81" s="27" t="n"/>
      <c r="K81" s="26">
        <f>IF(B81="","",IFERROR(J81-I81,""))</f>
        <v/>
      </c>
      <c r="L81" s="6">
        <f>IF(B81="","",IF(I81="","Sem valor de comprovativo",IFERROR(IF(ROUND(K81,2)=0,"Conciliado","Diferença a verificar"),"Verificar")))</f>
        <v/>
      </c>
      <c r="M81" s="13" t="n"/>
    </row>
    <row r="82">
      <c r="A82" s="6">
        <f>IF(B82="","",ROW()-6)</f>
        <v/>
      </c>
      <c r="B82" s="25" t="n"/>
      <c r="C82" s="6">
        <f>IF(B82="","",IFERROR(CHOOSE(MONTH(B82),"janeiro","fevereiro","março","abril","maio","junho","julho","agosto","setembro","outubro","novembro","dezembro"),""))</f>
        <v/>
      </c>
      <c r="D82" s="6">
        <f>IF(B82="","",IFERROR("T"&amp;ROUNDUP(MONTH(B82)/3,0)&amp;" "&amp;YEAR(B82),""))</f>
        <v/>
      </c>
      <c r="E82" s="13" t="n"/>
      <c r="F82" s="13" t="n"/>
      <c r="G82" s="14" t="n"/>
      <c r="H82" s="13" t="n"/>
      <c r="I82" s="27" t="n"/>
      <c r="J82" s="27" t="n"/>
      <c r="K82" s="26">
        <f>IF(B82="","",IFERROR(J82-I82,""))</f>
        <v/>
      </c>
      <c r="L82" s="6">
        <f>IF(B82="","",IF(I82="","Sem valor de comprovativo",IFERROR(IF(ROUND(K82,2)=0,"Conciliado","Diferença a verificar"),"Verificar")))</f>
        <v/>
      </c>
      <c r="M82" s="13" t="n"/>
    </row>
    <row r="83">
      <c r="A83" s="6">
        <f>IF(B83="","",ROW()-6)</f>
        <v/>
      </c>
      <c r="B83" s="25" t="n"/>
      <c r="C83" s="6">
        <f>IF(B83="","",IFERROR(CHOOSE(MONTH(B83),"janeiro","fevereiro","março","abril","maio","junho","julho","agosto","setembro","outubro","novembro","dezembro"),""))</f>
        <v/>
      </c>
      <c r="D83" s="6">
        <f>IF(B83="","",IFERROR("T"&amp;ROUNDUP(MONTH(B83)/3,0)&amp;" "&amp;YEAR(B83),""))</f>
        <v/>
      </c>
      <c r="E83" s="13" t="n"/>
      <c r="F83" s="13" t="n"/>
      <c r="G83" s="14" t="n"/>
      <c r="H83" s="13" t="n"/>
      <c r="I83" s="27" t="n"/>
      <c r="J83" s="27" t="n"/>
      <c r="K83" s="26">
        <f>IF(B83="","",IFERROR(J83-I83,""))</f>
        <v/>
      </c>
      <c r="L83" s="6">
        <f>IF(B83="","",IF(I83="","Sem valor de comprovativo",IFERROR(IF(ROUND(K83,2)=0,"Conciliado","Diferença a verificar"),"Verificar")))</f>
        <v/>
      </c>
      <c r="M83" s="13" t="n"/>
    </row>
    <row r="84">
      <c r="A84" s="6">
        <f>IF(B84="","",ROW()-6)</f>
        <v/>
      </c>
      <c r="B84" s="25" t="n"/>
      <c r="C84" s="6">
        <f>IF(B84="","",IFERROR(CHOOSE(MONTH(B84),"janeiro","fevereiro","março","abril","maio","junho","julho","agosto","setembro","outubro","novembro","dezembro"),""))</f>
        <v/>
      </c>
      <c r="D84" s="6">
        <f>IF(B84="","",IFERROR("T"&amp;ROUNDUP(MONTH(B84)/3,0)&amp;" "&amp;YEAR(B84),""))</f>
        <v/>
      </c>
      <c r="E84" s="13" t="n"/>
      <c r="F84" s="13" t="n"/>
      <c r="G84" s="14" t="n"/>
      <c r="H84" s="13" t="n"/>
      <c r="I84" s="27" t="n"/>
      <c r="J84" s="27" t="n"/>
      <c r="K84" s="26">
        <f>IF(B84="","",IFERROR(J84-I84,""))</f>
        <v/>
      </c>
      <c r="L84" s="6">
        <f>IF(B84="","",IF(I84="","Sem valor de comprovativo",IFERROR(IF(ROUND(K84,2)=0,"Conciliado","Diferença a verificar"),"Verificar")))</f>
        <v/>
      </c>
      <c r="M84" s="13" t="n"/>
    </row>
    <row r="85">
      <c r="A85" s="6">
        <f>IF(B85="","",ROW()-6)</f>
        <v/>
      </c>
      <c r="B85" s="25" t="n"/>
      <c r="C85" s="6">
        <f>IF(B85="","",IFERROR(CHOOSE(MONTH(B85),"janeiro","fevereiro","março","abril","maio","junho","julho","agosto","setembro","outubro","novembro","dezembro"),""))</f>
        <v/>
      </c>
      <c r="D85" s="6">
        <f>IF(B85="","",IFERROR("T"&amp;ROUNDUP(MONTH(B85)/3,0)&amp;" "&amp;YEAR(B85),""))</f>
        <v/>
      </c>
      <c r="E85" s="13" t="n"/>
      <c r="F85" s="13" t="n"/>
      <c r="G85" s="14" t="n"/>
      <c r="H85" s="13" t="n"/>
      <c r="I85" s="27" t="n"/>
      <c r="J85" s="27" t="n"/>
      <c r="K85" s="26">
        <f>IF(B85="","",IFERROR(J85-I85,""))</f>
        <v/>
      </c>
      <c r="L85" s="6">
        <f>IF(B85="","",IF(I85="","Sem valor de comprovativo",IFERROR(IF(ROUND(K85,2)=0,"Conciliado","Diferença a verificar"),"Verificar")))</f>
        <v/>
      </c>
      <c r="M85" s="13" t="n"/>
    </row>
    <row r="86">
      <c r="A86" s="6">
        <f>IF(B86="","",ROW()-6)</f>
        <v/>
      </c>
      <c r="B86" s="25" t="n"/>
      <c r="C86" s="6">
        <f>IF(B86="","",IFERROR(CHOOSE(MONTH(B86),"janeiro","fevereiro","março","abril","maio","junho","julho","agosto","setembro","outubro","novembro","dezembro"),""))</f>
        <v/>
      </c>
      <c r="D86" s="6">
        <f>IF(B86="","",IFERROR("T"&amp;ROUNDUP(MONTH(B86)/3,0)&amp;" "&amp;YEAR(B86),""))</f>
        <v/>
      </c>
      <c r="E86" s="13" t="n"/>
      <c r="F86" s="13" t="n"/>
      <c r="G86" s="14" t="n"/>
      <c r="H86" s="13" t="n"/>
      <c r="I86" s="27" t="n"/>
      <c r="J86" s="27" t="n"/>
      <c r="K86" s="26">
        <f>IF(B86="","",IFERROR(J86-I86,""))</f>
        <v/>
      </c>
      <c r="L86" s="6">
        <f>IF(B86="","",IF(I86="","Sem valor de comprovativo",IFERROR(IF(ROUND(K86,2)=0,"Conciliado","Diferença a verificar"),"Verificar")))</f>
        <v/>
      </c>
      <c r="M86" s="13" t="n"/>
    </row>
    <row r="87">
      <c r="A87" s="6">
        <f>IF(B87="","",ROW()-6)</f>
        <v/>
      </c>
      <c r="B87" s="25" t="n"/>
      <c r="C87" s="6">
        <f>IF(B87="","",IFERROR(CHOOSE(MONTH(B87),"janeiro","fevereiro","março","abril","maio","junho","julho","agosto","setembro","outubro","novembro","dezembro"),""))</f>
        <v/>
      </c>
      <c r="D87" s="6">
        <f>IF(B87="","",IFERROR("T"&amp;ROUNDUP(MONTH(B87)/3,0)&amp;" "&amp;YEAR(B87),""))</f>
        <v/>
      </c>
      <c r="E87" s="13" t="n"/>
      <c r="F87" s="13" t="n"/>
      <c r="G87" s="14" t="n"/>
      <c r="H87" s="13" t="n"/>
      <c r="I87" s="27" t="n"/>
      <c r="J87" s="27" t="n"/>
      <c r="K87" s="26">
        <f>IF(B87="","",IFERROR(J87-I87,""))</f>
        <v/>
      </c>
      <c r="L87" s="6">
        <f>IF(B87="","",IF(I87="","Sem valor de comprovativo",IFERROR(IF(ROUND(K87,2)=0,"Conciliado","Diferença a verificar"),"Verificar")))</f>
        <v/>
      </c>
      <c r="M87" s="13" t="n"/>
    </row>
    <row r="88">
      <c r="A88" s="6">
        <f>IF(B88="","",ROW()-6)</f>
        <v/>
      </c>
      <c r="B88" s="25" t="n"/>
      <c r="C88" s="6">
        <f>IF(B88="","",IFERROR(CHOOSE(MONTH(B88),"janeiro","fevereiro","março","abril","maio","junho","julho","agosto","setembro","outubro","novembro","dezembro"),""))</f>
        <v/>
      </c>
      <c r="D88" s="6">
        <f>IF(B88="","",IFERROR("T"&amp;ROUNDUP(MONTH(B88)/3,0)&amp;" "&amp;YEAR(B88),""))</f>
        <v/>
      </c>
      <c r="E88" s="13" t="n"/>
      <c r="F88" s="13" t="n"/>
      <c r="G88" s="14" t="n"/>
      <c r="H88" s="13" t="n"/>
      <c r="I88" s="27" t="n"/>
      <c r="J88" s="27" t="n"/>
      <c r="K88" s="26">
        <f>IF(B88="","",IFERROR(J88-I88,""))</f>
        <v/>
      </c>
      <c r="L88" s="6">
        <f>IF(B88="","",IF(I88="","Sem valor de comprovativo",IFERROR(IF(ROUND(K88,2)=0,"Conciliado","Diferença a verificar"),"Verificar")))</f>
        <v/>
      </c>
      <c r="M88" s="13" t="n"/>
    </row>
    <row r="89">
      <c r="A89" s="6">
        <f>IF(B89="","",ROW()-6)</f>
        <v/>
      </c>
      <c r="B89" s="25" t="n"/>
      <c r="C89" s="6">
        <f>IF(B89="","",IFERROR(CHOOSE(MONTH(B89),"janeiro","fevereiro","março","abril","maio","junho","julho","agosto","setembro","outubro","novembro","dezembro"),""))</f>
        <v/>
      </c>
      <c r="D89" s="6">
        <f>IF(B89="","",IFERROR("T"&amp;ROUNDUP(MONTH(B89)/3,0)&amp;" "&amp;YEAR(B89),""))</f>
        <v/>
      </c>
      <c r="E89" s="13" t="n"/>
      <c r="F89" s="13" t="n"/>
      <c r="G89" s="14" t="n"/>
      <c r="H89" s="13" t="n"/>
      <c r="I89" s="27" t="n"/>
      <c r="J89" s="27" t="n"/>
      <c r="K89" s="26">
        <f>IF(B89="","",IFERROR(J89-I89,""))</f>
        <v/>
      </c>
      <c r="L89" s="6">
        <f>IF(B89="","",IF(I89="","Sem valor de comprovativo",IFERROR(IF(ROUND(K89,2)=0,"Conciliado","Diferença a verificar"),"Verificar")))</f>
        <v/>
      </c>
      <c r="M89" s="13" t="n"/>
    </row>
    <row r="90">
      <c r="A90" s="6">
        <f>IF(B90="","",ROW()-6)</f>
        <v/>
      </c>
      <c r="B90" s="25" t="n"/>
      <c r="C90" s="6">
        <f>IF(B90="","",IFERROR(CHOOSE(MONTH(B90),"janeiro","fevereiro","março","abril","maio","junho","julho","agosto","setembro","outubro","novembro","dezembro"),""))</f>
        <v/>
      </c>
      <c r="D90" s="6">
        <f>IF(B90="","",IFERROR("T"&amp;ROUNDUP(MONTH(B90)/3,0)&amp;" "&amp;YEAR(B90),""))</f>
        <v/>
      </c>
      <c r="E90" s="13" t="n"/>
      <c r="F90" s="13" t="n"/>
      <c r="G90" s="14" t="n"/>
      <c r="H90" s="13" t="n"/>
      <c r="I90" s="27" t="n"/>
      <c r="J90" s="27" t="n"/>
      <c r="K90" s="26">
        <f>IF(B90="","",IFERROR(J90-I90,""))</f>
        <v/>
      </c>
      <c r="L90" s="6">
        <f>IF(B90="","",IF(I90="","Sem valor de comprovativo",IFERROR(IF(ROUND(K90,2)=0,"Conciliado","Diferença a verificar"),"Verificar")))</f>
        <v/>
      </c>
      <c r="M90" s="13" t="n"/>
    </row>
    <row r="91">
      <c r="A91" s="6">
        <f>IF(B91="","",ROW()-6)</f>
        <v/>
      </c>
      <c r="B91" s="25" t="n"/>
      <c r="C91" s="6">
        <f>IF(B91="","",IFERROR(CHOOSE(MONTH(B91),"janeiro","fevereiro","março","abril","maio","junho","julho","agosto","setembro","outubro","novembro","dezembro"),""))</f>
        <v/>
      </c>
      <c r="D91" s="6">
        <f>IF(B91="","",IFERROR("T"&amp;ROUNDUP(MONTH(B91)/3,0)&amp;" "&amp;YEAR(B91),""))</f>
        <v/>
      </c>
      <c r="E91" s="13" t="n"/>
      <c r="F91" s="13" t="n"/>
      <c r="G91" s="14" t="n"/>
      <c r="H91" s="13" t="n"/>
      <c r="I91" s="27" t="n"/>
      <c r="J91" s="27" t="n"/>
      <c r="K91" s="26">
        <f>IF(B91="","",IFERROR(J91-I91,""))</f>
        <v/>
      </c>
      <c r="L91" s="6">
        <f>IF(B91="","",IF(I91="","Sem valor de comprovativo",IFERROR(IF(ROUND(K91,2)=0,"Conciliado","Diferença a verificar"),"Verificar")))</f>
        <v/>
      </c>
      <c r="M91" s="13" t="n"/>
    </row>
    <row r="92">
      <c r="A92" s="6">
        <f>IF(B92="","",ROW()-6)</f>
        <v/>
      </c>
      <c r="B92" s="25" t="n"/>
      <c r="C92" s="6">
        <f>IF(B92="","",IFERROR(CHOOSE(MONTH(B92),"janeiro","fevereiro","março","abril","maio","junho","julho","agosto","setembro","outubro","novembro","dezembro"),""))</f>
        <v/>
      </c>
      <c r="D92" s="6">
        <f>IF(B92="","",IFERROR("T"&amp;ROUNDUP(MONTH(B92)/3,0)&amp;" "&amp;YEAR(B92),""))</f>
        <v/>
      </c>
      <c r="E92" s="13" t="n"/>
      <c r="F92" s="13" t="n"/>
      <c r="G92" s="14" t="n"/>
      <c r="H92" s="13" t="n"/>
      <c r="I92" s="27" t="n"/>
      <c r="J92" s="27" t="n"/>
      <c r="K92" s="26">
        <f>IF(B92="","",IFERROR(J92-I92,""))</f>
        <v/>
      </c>
      <c r="L92" s="6">
        <f>IF(B92="","",IF(I92="","Sem valor de comprovativo",IFERROR(IF(ROUND(K92,2)=0,"Conciliado","Diferença a verificar"),"Verificar")))</f>
        <v/>
      </c>
      <c r="M92" s="13" t="n"/>
    </row>
    <row r="93">
      <c r="A93" s="6">
        <f>IF(B93="","",ROW()-6)</f>
        <v/>
      </c>
      <c r="B93" s="25" t="n"/>
      <c r="C93" s="6">
        <f>IF(B93="","",IFERROR(CHOOSE(MONTH(B93),"janeiro","fevereiro","março","abril","maio","junho","julho","agosto","setembro","outubro","novembro","dezembro"),""))</f>
        <v/>
      </c>
      <c r="D93" s="6">
        <f>IF(B93="","",IFERROR("T"&amp;ROUNDUP(MONTH(B93)/3,0)&amp;" "&amp;YEAR(B93),""))</f>
        <v/>
      </c>
      <c r="E93" s="13" t="n"/>
      <c r="F93" s="13" t="n"/>
      <c r="G93" s="14" t="n"/>
      <c r="H93" s="13" t="n"/>
      <c r="I93" s="27" t="n"/>
      <c r="J93" s="27" t="n"/>
      <c r="K93" s="26">
        <f>IF(B93="","",IFERROR(J93-I93,""))</f>
        <v/>
      </c>
      <c r="L93" s="6">
        <f>IF(B93="","",IF(I93="","Sem valor de comprovativo",IFERROR(IF(ROUND(K93,2)=0,"Conciliado","Diferença a verificar"),"Verificar")))</f>
        <v/>
      </c>
      <c r="M93" s="13" t="n"/>
    </row>
    <row r="94">
      <c r="A94" s="6">
        <f>IF(B94="","",ROW()-6)</f>
        <v/>
      </c>
      <c r="B94" s="25" t="n"/>
      <c r="C94" s="6">
        <f>IF(B94="","",IFERROR(CHOOSE(MONTH(B94),"janeiro","fevereiro","março","abril","maio","junho","julho","agosto","setembro","outubro","novembro","dezembro"),""))</f>
        <v/>
      </c>
      <c r="D94" s="6">
        <f>IF(B94="","",IFERROR("T"&amp;ROUNDUP(MONTH(B94)/3,0)&amp;" "&amp;YEAR(B94),""))</f>
        <v/>
      </c>
      <c r="E94" s="13" t="n"/>
      <c r="F94" s="13" t="n"/>
      <c r="G94" s="14" t="n"/>
      <c r="H94" s="13" t="n"/>
      <c r="I94" s="27" t="n"/>
      <c r="J94" s="27" t="n"/>
      <c r="K94" s="26">
        <f>IF(B94="","",IFERROR(J94-I94,""))</f>
        <v/>
      </c>
      <c r="L94" s="6">
        <f>IF(B94="","",IF(I94="","Sem valor de comprovativo",IFERROR(IF(ROUND(K94,2)=0,"Conciliado","Diferença a verificar"),"Verificar")))</f>
        <v/>
      </c>
      <c r="M94" s="13" t="n"/>
    </row>
    <row r="95">
      <c r="A95" s="6">
        <f>IF(B95="","",ROW()-6)</f>
        <v/>
      </c>
      <c r="B95" s="25" t="n"/>
      <c r="C95" s="6">
        <f>IF(B95="","",IFERROR(CHOOSE(MONTH(B95),"janeiro","fevereiro","março","abril","maio","junho","julho","agosto","setembro","outubro","novembro","dezembro"),""))</f>
        <v/>
      </c>
      <c r="D95" s="6">
        <f>IF(B95="","",IFERROR("T"&amp;ROUNDUP(MONTH(B95)/3,0)&amp;" "&amp;YEAR(B95),""))</f>
        <v/>
      </c>
      <c r="E95" s="13" t="n"/>
      <c r="F95" s="13" t="n"/>
      <c r="G95" s="14" t="n"/>
      <c r="H95" s="13" t="n"/>
      <c r="I95" s="27" t="n"/>
      <c r="J95" s="27" t="n"/>
      <c r="K95" s="26">
        <f>IF(B95="","",IFERROR(J95-I95,""))</f>
        <v/>
      </c>
      <c r="L95" s="6">
        <f>IF(B95="","",IF(I95="","Sem valor de comprovativo",IFERROR(IF(ROUND(K95,2)=0,"Conciliado","Diferença a verificar"),"Verificar")))</f>
        <v/>
      </c>
      <c r="M95" s="13" t="n"/>
    </row>
    <row r="96">
      <c r="A96" s="6">
        <f>IF(B96="","",ROW()-6)</f>
        <v/>
      </c>
      <c r="B96" s="25" t="n"/>
      <c r="C96" s="6">
        <f>IF(B96="","",IFERROR(CHOOSE(MONTH(B96),"janeiro","fevereiro","março","abril","maio","junho","julho","agosto","setembro","outubro","novembro","dezembro"),""))</f>
        <v/>
      </c>
      <c r="D96" s="6">
        <f>IF(B96="","",IFERROR("T"&amp;ROUNDUP(MONTH(B96)/3,0)&amp;" "&amp;YEAR(B96),""))</f>
        <v/>
      </c>
      <c r="E96" s="13" t="n"/>
      <c r="F96" s="13" t="n"/>
      <c r="G96" s="14" t="n"/>
      <c r="H96" s="13" t="n"/>
      <c r="I96" s="27" t="n"/>
      <c r="J96" s="27" t="n"/>
      <c r="K96" s="26">
        <f>IF(B96="","",IFERROR(J96-I96,""))</f>
        <v/>
      </c>
      <c r="L96" s="6">
        <f>IF(B96="","",IF(I96="","Sem valor de comprovativo",IFERROR(IF(ROUND(K96,2)=0,"Conciliado","Diferença a verificar"),"Verificar")))</f>
        <v/>
      </c>
      <c r="M96" s="13" t="n"/>
    </row>
    <row r="97">
      <c r="A97" s="6">
        <f>IF(B97="","",ROW()-6)</f>
        <v/>
      </c>
      <c r="B97" s="25" t="n"/>
      <c r="C97" s="6">
        <f>IF(B97="","",IFERROR(CHOOSE(MONTH(B97),"janeiro","fevereiro","março","abril","maio","junho","julho","agosto","setembro","outubro","novembro","dezembro"),""))</f>
        <v/>
      </c>
      <c r="D97" s="6">
        <f>IF(B97="","",IFERROR("T"&amp;ROUNDUP(MONTH(B97)/3,0)&amp;" "&amp;YEAR(B97),""))</f>
        <v/>
      </c>
      <c r="E97" s="13" t="n"/>
      <c r="F97" s="13" t="n"/>
      <c r="G97" s="14" t="n"/>
      <c r="H97" s="13" t="n"/>
      <c r="I97" s="27" t="n"/>
      <c r="J97" s="27" t="n"/>
      <c r="K97" s="26">
        <f>IF(B97="","",IFERROR(J97-I97,""))</f>
        <v/>
      </c>
      <c r="L97" s="6">
        <f>IF(B97="","",IF(I97="","Sem valor de comprovativo",IFERROR(IF(ROUND(K97,2)=0,"Conciliado","Diferença a verificar"),"Verificar")))</f>
        <v/>
      </c>
      <c r="M97" s="13" t="n"/>
    </row>
    <row r="98">
      <c r="A98" s="6">
        <f>IF(B98="","",ROW()-6)</f>
        <v/>
      </c>
      <c r="B98" s="25" t="n"/>
      <c r="C98" s="6">
        <f>IF(B98="","",IFERROR(CHOOSE(MONTH(B98),"janeiro","fevereiro","março","abril","maio","junho","julho","agosto","setembro","outubro","novembro","dezembro"),""))</f>
        <v/>
      </c>
      <c r="D98" s="6">
        <f>IF(B98="","",IFERROR("T"&amp;ROUNDUP(MONTH(B98)/3,0)&amp;" "&amp;YEAR(B98),""))</f>
        <v/>
      </c>
      <c r="E98" s="13" t="n"/>
      <c r="F98" s="13" t="n"/>
      <c r="G98" s="14" t="n"/>
      <c r="H98" s="13" t="n"/>
      <c r="I98" s="27" t="n"/>
      <c r="J98" s="27" t="n"/>
      <c r="K98" s="26">
        <f>IF(B98="","",IFERROR(J98-I98,""))</f>
        <v/>
      </c>
      <c r="L98" s="6">
        <f>IF(B98="","",IF(I98="","Sem valor de comprovativo",IFERROR(IF(ROUND(K98,2)=0,"Conciliado","Diferença a verificar"),"Verificar")))</f>
        <v/>
      </c>
      <c r="M98" s="13" t="n"/>
    </row>
    <row r="99">
      <c r="A99" s="6">
        <f>IF(B99="","",ROW()-6)</f>
        <v/>
      </c>
      <c r="B99" s="25" t="n"/>
      <c r="C99" s="6">
        <f>IF(B99="","",IFERROR(CHOOSE(MONTH(B99),"janeiro","fevereiro","março","abril","maio","junho","julho","agosto","setembro","outubro","novembro","dezembro"),""))</f>
        <v/>
      </c>
      <c r="D99" s="6">
        <f>IF(B99="","",IFERROR("T"&amp;ROUNDUP(MONTH(B99)/3,0)&amp;" "&amp;YEAR(B99),""))</f>
        <v/>
      </c>
      <c r="E99" s="13" t="n"/>
      <c r="F99" s="13" t="n"/>
      <c r="G99" s="14" t="n"/>
      <c r="H99" s="13" t="n"/>
      <c r="I99" s="27" t="n"/>
      <c r="J99" s="27" t="n"/>
      <c r="K99" s="26">
        <f>IF(B99="","",IFERROR(J99-I99,""))</f>
        <v/>
      </c>
      <c r="L99" s="6">
        <f>IF(B99="","",IF(I99="","Sem valor de comprovativo",IFERROR(IF(ROUND(K99,2)=0,"Conciliado","Diferença a verificar"),"Verificar")))</f>
        <v/>
      </c>
      <c r="M99" s="13" t="n"/>
    </row>
    <row r="100">
      <c r="A100" s="6">
        <f>IF(B100="","",ROW()-6)</f>
        <v/>
      </c>
      <c r="B100" s="25" t="n"/>
      <c r="C100" s="6">
        <f>IF(B100="","",IFERROR(CHOOSE(MONTH(B100),"janeiro","fevereiro","março","abril","maio","junho","julho","agosto","setembro","outubro","novembro","dezembro"),""))</f>
        <v/>
      </c>
      <c r="D100" s="6">
        <f>IF(B100="","",IFERROR("T"&amp;ROUNDUP(MONTH(B100)/3,0)&amp;" "&amp;YEAR(B100),""))</f>
        <v/>
      </c>
      <c r="E100" s="13" t="n"/>
      <c r="F100" s="13" t="n"/>
      <c r="G100" s="14" t="n"/>
      <c r="H100" s="13" t="n"/>
      <c r="I100" s="27" t="n"/>
      <c r="J100" s="27" t="n"/>
      <c r="K100" s="26">
        <f>IF(B100="","",IFERROR(J100-I100,""))</f>
        <v/>
      </c>
      <c r="L100" s="6">
        <f>IF(B100="","",IF(I100="","Sem valor de comprovativo",IFERROR(IF(ROUND(K100,2)=0,"Conciliado","Diferença a verificar"),"Verificar")))</f>
        <v/>
      </c>
      <c r="M100" s="13" t="n"/>
    </row>
    <row r="101">
      <c r="A101" s="6">
        <f>IF(B101="","",ROW()-6)</f>
        <v/>
      </c>
      <c r="B101" s="25" t="n"/>
      <c r="C101" s="6">
        <f>IF(B101="","",IFERROR(CHOOSE(MONTH(B101),"janeiro","fevereiro","março","abril","maio","junho","julho","agosto","setembro","outubro","novembro","dezembro"),""))</f>
        <v/>
      </c>
      <c r="D101" s="6">
        <f>IF(B101="","",IFERROR("T"&amp;ROUNDUP(MONTH(B101)/3,0)&amp;" "&amp;YEAR(B101),""))</f>
        <v/>
      </c>
      <c r="E101" s="13" t="n"/>
      <c r="F101" s="13" t="n"/>
      <c r="G101" s="14" t="n"/>
      <c r="H101" s="13" t="n"/>
      <c r="I101" s="27" t="n"/>
      <c r="J101" s="27" t="n"/>
      <c r="K101" s="26">
        <f>IF(B101="","",IFERROR(J101-I101,""))</f>
        <v/>
      </c>
      <c r="L101" s="6">
        <f>IF(B101="","",IF(I101="","Sem valor de comprovativo",IFERROR(IF(ROUND(K101,2)=0,"Conciliado","Diferença a verificar"),"Verificar")))</f>
        <v/>
      </c>
      <c r="M101" s="13" t="n"/>
    </row>
    <row r="102">
      <c r="A102" s="6">
        <f>IF(B102="","",ROW()-6)</f>
        <v/>
      </c>
      <c r="B102" s="25" t="n"/>
      <c r="C102" s="6">
        <f>IF(B102="","",IFERROR(CHOOSE(MONTH(B102),"janeiro","fevereiro","março","abril","maio","junho","julho","agosto","setembro","outubro","novembro","dezembro"),""))</f>
        <v/>
      </c>
      <c r="D102" s="6">
        <f>IF(B102="","",IFERROR("T"&amp;ROUNDUP(MONTH(B102)/3,0)&amp;" "&amp;YEAR(B102),""))</f>
        <v/>
      </c>
      <c r="E102" s="13" t="n"/>
      <c r="F102" s="13" t="n"/>
      <c r="G102" s="14" t="n"/>
      <c r="H102" s="13" t="n"/>
      <c r="I102" s="27" t="n"/>
      <c r="J102" s="27" t="n"/>
      <c r="K102" s="26">
        <f>IF(B102="","",IFERROR(J102-I102,""))</f>
        <v/>
      </c>
      <c r="L102" s="6">
        <f>IF(B102="","",IF(I102="","Sem valor de comprovativo",IFERROR(IF(ROUND(K102,2)=0,"Conciliado","Diferença a verificar"),"Verificar")))</f>
        <v/>
      </c>
      <c r="M102" s="13" t="n"/>
    </row>
    <row r="103">
      <c r="A103" s="6">
        <f>IF(B103="","",ROW()-6)</f>
        <v/>
      </c>
      <c r="B103" s="25" t="n"/>
      <c r="C103" s="6">
        <f>IF(B103="","",IFERROR(CHOOSE(MONTH(B103),"janeiro","fevereiro","março","abril","maio","junho","julho","agosto","setembro","outubro","novembro","dezembro"),""))</f>
        <v/>
      </c>
      <c r="D103" s="6">
        <f>IF(B103="","",IFERROR("T"&amp;ROUNDUP(MONTH(B103)/3,0)&amp;" "&amp;YEAR(B103),""))</f>
        <v/>
      </c>
      <c r="E103" s="13" t="n"/>
      <c r="F103" s="13" t="n"/>
      <c r="G103" s="14" t="n"/>
      <c r="H103" s="13" t="n"/>
      <c r="I103" s="27" t="n"/>
      <c r="J103" s="27" t="n"/>
      <c r="K103" s="26">
        <f>IF(B103="","",IFERROR(J103-I103,""))</f>
        <v/>
      </c>
      <c r="L103" s="6">
        <f>IF(B103="","",IF(I103="","Sem valor de comprovativo",IFERROR(IF(ROUND(K103,2)=0,"Conciliado","Diferença a verificar"),"Verificar")))</f>
        <v/>
      </c>
      <c r="M103" s="13" t="n"/>
    </row>
    <row r="104">
      <c r="A104" s="6">
        <f>IF(B104="","",ROW()-6)</f>
        <v/>
      </c>
      <c r="B104" s="25" t="n"/>
      <c r="C104" s="6">
        <f>IF(B104="","",IFERROR(CHOOSE(MONTH(B104),"janeiro","fevereiro","março","abril","maio","junho","julho","agosto","setembro","outubro","novembro","dezembro"),""))</f>
        <v/>
      </c>
      <c r="D104" s="6">
        <f>IF(B104="","",IFERROR("T"&amp;ROUNDUP(MONTH(B104)/3,0)&amp;" "&amp;YEAR(B104),""))</f>
        <v/>
      </c>
      <c r="E104" s="13" t="n"/>
      <c r="F104" s="13" t="n"/>
      <c r="G104" s="14" t="n"/>
      <c r="H104" s="13" t="n"/>
      <c r="I104" s="27" t="n"/>
      <c r="J104" s="27" t="n"/>
      <c r="K104" s="26">
        <f>IF(B104="","",IFERROR(J104-I104,""))</f>
        <v/>
      </c>
      <c r="L104" s="6">
        <f>IF(B104="","",IF(I104="","Sem valor de comprovativo",IFERROR(IF(ROUND(K104,2)=0,"Conciliado","Diferença a verificar"),"Verificar")))</f>
        <v/>
      </c>
      <c r="M104" s="13" t="n"/>
    </row>
    <row r="105">
      <c r="A105" s="6">
        <f>IF(B105="","",ROW()-6)</f>
        <v/>
      </c>
      <c r="B105" s="25" t="n"/>
      <c r="C105" s="6">
        <f>IF(B105="","",IFERROR(CHOOSE(MONTH(B105),"janeiro","fevereiro","março","abril","maio","junho","julho","agosto","setembro","outubro","novembro","dezembro"),""))</f>
        <v/>
      </c>
      <c r="D105" s="6">
        <f>IF(B105="","",IFERROR("T"&amp;ROUNDUP(MONTH(B105)/3,0)&amp;" "&amp;YEAR(B105),""))</f>
        <v/>
      </c>
      <c r="E105" s="13" t="n"/>
      <c r="F105" s="13" t="n"/>
      <c r="G105" s="14" t="n"/>
      <c r="H105" s="13" t="n"/>
      <c r="I105" s="27" t="n"/>
      <c r="J105" s="27" t="n"/>
      <c r="K105" s="26">
        <f>IF(B105="","",IFERROR(J105-I105,""))</f>
        <v/>
      </c>
      <c r="L105" s="6">
        <f>IF(B105="","",IF(I105="","Sem valor de comprovativo",IFERROR(IF(ROUND(K105,2)=0,"Conciliado","Diferença a verificar"),"Verificar")))</f>
        <v/>
      </c>
      <c r="M105" s="13" t="n"/>
    </row>
    <row r="106">
      <c r="A106" s="6">
        <f>IF(B106="","",ROW()-6)</f>
        <v/>
      </c>
      <c r="B106" s="25" t="n"/>
      <c r="C106" s="6">
        <f>IF(B106="","",IFERROR(CHOOSE(MONTH(B106),"janeiro","fevereiro","março","abril","maio","junho","julho","agosto","setembro","outubro","novembro","dezembro"),""))</f>
        <v/>
      </c>
      <c r="D106" s="6">
        <f>IF(B106="","",IFERROR("T"&amp;ROUNDUP(MONTH(B106)/3,0)&amp;" "&amp;YEAR(B106),""))</f>
        <v/>
      </c>
      <c r="E106" s="13" t="n"/>
      <c r="F106" s="13" t="n"/>
      <c r="G106" s="14" t="n"/>
      <c r="H106" s="13" t="n"/>
      <c r="I106" s="27" t="n"/>
      <c r="J106" s="27" t="n"/>
      <c r="K106" s="26">
        <f>IF(B106="","",IFERROR(J106-I106,""))</f>
        <v/>
      </c>
      <c r="L106" s="6">
        <f>IF(B106="","",IF(I106="","Sem valor de comprovativo",IFERROR(IF(ROUND(K106,2)=0,"Conciliado","Diferença a verificar"),"Verificar")))</f>
        <v/>
      </c>
      <c r="M106" s="13" t="n"/>
    </row>
  </sheetData>
  <mergeCells count="1">
    <mergeCell ref="A1:M1"/>
  </mergeCells>
  <conditionalFormatting sqref="K7:K106">
    <cfRule type="expression" priority="1" dxfId="0" stopIfTrue="1">
      <formula>AND($B7&lt;&gt;"",$K7&lt;&gt;0)</formula>
    </cfRule>
  </conditionalFormatting>
  <conditionalFormatting sqref="L7:L106">
    <cfRule type="expression" priority="2" dxfId="2" stopIfTrue="1">
      <formula>AND($B7&lt;&gt;"",$L7="Conciliado")</formula>
    </cfRule>
    <cfRule type="expression" priority="3" dxfId="1" stopIfTrue="1">
      <formula>AND($B7&lt;&gt;"",OR($L7="Diferença a verificar",$L7="Sem valor de comprovativo"))</formula>
    </cfRule>
    <cfRule type="expression" priority="4" dxfId="0" stopIfTrue="1">
      <formula>AND($B7&lt;&gt;"",$L7="Verificar")</formula>
    </cfRule>
  </conditionalFormatting>
  <dataValidations count="4">
    <dataValidation sqref="B7:B106" showErrorMessage="1" showInputMessage="1" allowBlank="1" type="date" operator="between">
      <formula1>1</formula1>
      <formula2>2958465</formula2>
    </dataValidation>
    <dataValidation sqref="E7:E106" showErrorMessage="1" showInputMessage="1" allowBlank="1" errorTitle="Categoria inválida" error="Seleccione uma categoria da lista." promptTitle="Categoria de rendimento" prompt="Seleccione a categoria de rendimento que irá confirmar na Segurança Social Direta." type="list">
      <formula1>='Instruções'!$J$3:$J$6</formula1>
    </dataValidation>
    <dataValidation sqref="H7:H106" showErrorMessage="1" showInputMessage="1" allowBlank="1" errorTitle="Tipo inválido" error="Seleccione um tipo de comprovativo da lista." promptTitle="Tipo de comprovativo" prompt="Seleccione o tipo de documento ou comprovativo disponível." type="list">
      <formula1>='Instruções'!$K$3:$K$8</formula1>
    </dataValidation>
    <dataValidation sqref="I7:J106" showErrorMessage="1" showInputMessage="1" allowBlank="1" errorTitle="Montante inválido" error="Introduza um montante numérico em euros." promptTitle="Montante em euros" prompt="Introduza um montante numérico em euros." type="decimal" operator="between">
      <formula1>-999999999.99</formula1>
      <formula2>999999999.99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C75B39"/>
    <outlinePr summaryBelow="1" summaryRight="1"/>
    <pageSetUpPr/>
  </sheetPr>
  <dimension ref="A1:V109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7" customWidth="1" min="1" max="1"/>
    <col width="10" customWidth="1" min="2" max="2"/>
    <col width="12" customWidth="1" min="3" max="3"/>
    <col width="16" customWidth="1" min="4" max="4"/>
    <col width="16" customWidth="1" min="5" max="5"/>
    <col width="16" customWidth="1" min="6" max="6"/>
    <col width="15" customWidth="1" min="7" max="7"/>
    <col width="17" customWidth="1" min="8" max="8"/>
    <col width="19" customWidth="1" min="9" max="9"/>
    <col width="22" customWidth="1" min="10" max="10"/>
    <col width="18" customWidth="1" min="11" max="11"/>
    <col width="18" customWidth="1" min="12" max="12"/>
    <col width="22" customWidth="1" min="13" max="13"/>
    <col width="16" customWidth="1" min="14" max="14"/>
    <col width="19" customWidth="1" min="15" max="15"/>
    <col width="18" customWidth="1" min="16" max="16"/>
    <col width="17" customWidth="1" min="17" max="17"/>
    <col width="25" customWidth="1" min="18" max="18"/>
    <col width="31" customWidth="1" min="19" max="19"/>
    <col width="32" customWidth="1" min="20" max="20"/>
    <col width="31" customWidth="1" min="21" max="21"/>
    <col width="31" customWidth="1" min="22" max="22"/>
  </cols>
  <sheetData>
    <row r="1" ht="28" customHeight="1">
      <c r="A1" s="1" t="inlineStr">
        <is>
          <t>Declarações trimestrais — preparação, submissão e controlo</t>
        </is>
      </c>
      <c r="B1" s="22" t="n"/>
      <c r="C1" s="22" t="n"/>
      <c r="D1" s="22" t="n"/>
      <c r="E1" s="22" t="n"/>
      <c r="F1" s="22" t="n"/>
      <c r="G1" s="22" t="n"/>
      <c r="H1" s="22" t="n"/>
      <c r="I1" s="22" t="n"/>
      <c r="J1" s="22" t="n"/>
      <c r="K1" s="22" t="n"/>
      <c r="L1" s="22" t="n"/>
      <c r="M1" s="22" t="n"/>
      <c r="N1" s="22" t="n"/>
      <c r="O1" s="22" t="n"/>
      <c r="P1" s="22" t="n"/>
      <c r="Q1" s="22" t="n"/>
      <c r="R1" s="22" t="n"/>
      <c r="S1" s="22" t="n"/>
      <c r="T1" s="22" t="n"/>
      <c r="U1" s="22" t="n"/>
      <c r="V1" s="23" t="n"/>
    </row>
    <row r="3">
      <c r="A3" s="3" t="inlineStr">
        <is>
          <t>Titular ou entidade</t>
        </is>
      </c>
      <c r="B3" s="13" t="n"/>
    </row>
    <row r="4">
      <c r="A4" s="3" t="inlineStr">
        <is>
          <t>NIF</t>
        </is>
      </c>
      <c r="B4" s="14" t="n"/>
    </row>
    <row r="5">
      <c r="A5" s="3" t="inlineStr">
        <is>
          <t>Pasta ou ligação padrão para comprovativos</t>
        </is>
      </c>
      <c r="B5" s="13" t="n"/>
    </row>
    <row r="6" ht="32" customHeight="1">
      <c r="A6" s="3" t="inlineStr">
        <is>
          <t>Regra de data-limite apresentada no ficheiro</t>
        </is>
      </c>
      <c r="B6" s="16" t="inlineStr">
        <is>
          <t>Último dia de janeiro, abril, julho e outubro, para rendimentos dos três meses anteriores.</t>
        </is>
      </c>
    </row>
    <row r="7">
      <c r="A7" s="3" t="inlineStr">
        <is>
          <t>Fonte oficial</t>
        </is>
      </c>
      <c r="B7" s="17" t="inlineStr">
        <is>
          <t>https://sisscontent.seg-social.pt/documents/10152/14965/1009%2BTrabalhador%2Bindependente%2B-%2Bnovo%2Bregime/87b6e00c-523d-4718-8a88-942ea804c18a</t>
        </is>
      </c>
    </row>
    <row r="9">
      <c r="A9" s="12" t="inlineStr">
        <is>
          <t>Nº</t>
        </is>
      </c>
      <c r="B9" s="12" t="inlineStr">
        <is>
          <t>Ano</t>
        </is>
      </c>
      <c r="C9" s="12" t="inlineStr">
        <is>
          <t>Trimestre</t>
        </is>
      </c>
      <c r="D9" s="12" t="inlineStr">
        <is>
          <t>Início do trimestre</t>
        </is>
      </c>
      <c r="E9" s="12" t="inlineStr">
        <is>
          <t>Fim do trimestre</t>
        </is>
      </c>
      <c r="F9" s="12" t="inlineStr">
        <is>
          <t>Mês declarativo</t>
        </is>
      </c>
      <c r="G9" s="12" t="inlineStr">
        <is>
          <t>Data-limite</t>
        </is>
      </c>
      <c r="H9" s="12" t="inlineStr">
        <is>
          <t>Vendas de bens (€)</t>
        </is>
      </c>
      <c r="I9" s="12" t="inlineStr">
        <is>
          <t>Produção de bens (€)</t>
        </is>
      </c>
      <c r="J9" s="12" t="inlineStr">
        <is>
          <t>Prestações de serviços (€)</t>
        </is>
      </c>
      <c r="K9" s="12" t="inlineStr">
        <is>
          <t>Outros rendimentos (€)</t>
        </is>
      </c>
      <c r="L9" s="12" t="inlineStr">
        <is>
          <t>Total a declarar (€)</t>
        </is>
      </c>
      <c r="M9" s="12" t="inlineStr">
        <is>
          <t>Total de comprovativos (€)</t>
        </is>
      </c>
      <c r="N9" s="12" t="inlineStr">
        <is>
          <t>Diferença (€)</t>
        </is>
      </c>
      <c r="O9" s="12" t="inlineStr">
        <is>
          <t>Registos a verificar</t>
        </is>
      </c>
      <c r="P9" s="12" t="inlineStr">
        <is>
          <t>Estado no portal</t>
        </is>
      </c>
      <c r="Q9" s="12" t="inlineStr">
        <is>
          <t>Data de submissão</t>
        </is>
      </c>
      <c r="R9" s="12" t="inlineStr">
        <is>
          <t>Referência do comprovativo</t>
        </is>
      </c>
      <c r="S9" s="12" t="inlineStr">
        <is>
          <t>Localização do comprovativo</t>
        </is>
      </c>
      <c r="T9" s="12" t="inlineStr">
        <is>
          <t>Observações</t>
        </is>
      </c>
      <c r="U9" s="12" t="inlineStr">
        <is>
          <t>Estado do registo</t>
        </is>
      </c>
      <c r="V9" s="12" t="inlineStr">
        <is>
          <t>Controlo final</t>
        </is>
      </c>
    </row>
    <row r="10">
      <c r="A10" s="6">
        <f>IF(B10="","",ROW()-9)</f>
        <v/>
      </c>
      <c r="B10" s="4" t="n">
        <v>2026</v>
      </c>
      <c r="C10" s="4" t="inlineStr">
        <is>
          <t>T1</t>
        </is>
      </c>
      <c r="D10" s="24">
        <f>IFERROR(DATE(B10,CHOOSE(MATCH(C10,{"T1","T2","T3","T4"},0),1,4,7,10),1),"")</f>
        <v/>
      </c>
      <c r="E10" s="24">
        <f>IFERROR(DATE(B10,CHOOSE(MATCH(C10,{"T1","T2","T3","T4"},0),4,7,10,13),0),"")</f>
        <v/>
      </c>
      <c r="F10" s="6">
        <f>IFERROR(CHOOSE(MATCH(C10,{"T1","T2","T3","T4"},0),"abril","julho","outubro","janeiro"),"")</f>
        <v/>
      </c>
      <c r="G10" s="24">
        <f>IFERROR(DATE(B10+IF(C10="T4",1,0),CHOOSE(MATCH(C10,{"T1","T2","T3","T4"},0),5,8,11,2),0),"")</f>
        <v/>
      </c>
      <c r="H10" s="26">
        <f>IF(OR(B10="",C10=""),"",IFERROR(SUMIFS('Rendimentos'!$J$7:$J$106,'Rendimentos'!$B$7:$B$106,"&gt;="&amp;D10,'Rendimentos'!$B$7:$B$106,"&lt;="&amp;E10,'Rendimentos'!$E$7:$E$106,"Vendas de bens"),0))</f>
        <v/>
      </c>
      <c r="I10" s="26">
        <f>IF(OR(B10="",C10=""),"",IFERROR(SUMIFS('Rendimentos'!$J$7:$J$106,'Rendimentos'!$B$7:$B$106,"&gt;="&amp;D10,'Rendimentos'!$B$7:$B$106,"&lt;="&amp;E10,'Rendimentos'!$E$7:$E$106,"Produção de bens"),0))</f>
        <v/>
      </c>
      <c r="J10" s="26">
        <f>IF(OR(B10="",C10=""),"",IFERROR(SUMIFS('Rendimentos'!$J$7:$J$106,'Rendimentos'!$B$7:$B$106,"&gt;="&amp;D10,'Rendimentos'!$B$7:$B$106,"&lt;="&amp;E10,'Rendimentos'!$E$7:$E$106,"Prestações de serviços"),0))</f>
        <v/>
      </c>
      <c r="K10" s="26">
        <f>IF(OR(B10="",C10=""),"",IFERROR(SUMIFS('Rendimentos'!$J$7:$J$106,'Rendimentos'!$B$7:$B$106,"&gt;="&amp;D10,'Rendimentos'!$B$7:$B$106,"&lt;="&amp;E10,'Rendimentos'!$E$7:$E$106,"Outros rendimentos"),0))</f>
        <v/>
      </c>
      <c r="L10" s="26">
        <f>IF(OR(B10="",C10=""),"",IFERROR(SUM(H10:K10),0))</f>
        <v/>
      </c>
      <c r="M10" s="26">
        <f>IF(OR(B10="",C10=""),"",IFERROR(SUMIFS('Rendimentos'!$I$7:$I$106,'Rendimentos'!$B$7:$B$106,"&gt;="&amp;D10,'Rendimentos'!$B$7:$B$106,"&lt;="&amp;E10),0))</f>
        <v/>
      </c>
      <c r="N10" s="26">
        <f>IF(OR(B10="",C10=""),"",IFERROR(L10-M10,0))</f>
        <v/>
      </c>
      <c r="O10" s="6">
        <f>IF(OR(B10="",C10=""),"",IFERROR(COUNTIFS('Rendimentos'!$B$7:$B$106,"&gt;="&amp;D10,'Rendimentos'!$B$7:$B$106,"&lt;="&amp;E10,'Rendimentos'!$L$7:$L$106,"&lt;&gt;Conciliado"),0))</f>
        <v/>
      </c>
      <c r="P10" s="4" t="inlineStr">
        <is>
          <t>Por preparar</t>
        </is>
      </c>
      <c r="Q10" s="25" t="n"/>
      <c r="R10" s="14" t="n"/>
      <c r="S10" s="13" t="n"/>
      <c r="T10" s="13" t="n"/>
      <c r="U10" s="6">
        <f>IF(OR(B10="",C10=""),"",IF(OR(P10="Submetida",P10="Substituída"),IF(Q10="","Falta data de submissão",IF(R10="","Falta referência do comprovativo",IF(Q10&gt;G10,"Data posterior ao prazo — confirmar","Submissão registada"))),IF(P10="Não submetida","Situação assinalada pelo utilizador",IF('Painel'!$B$6&gt;G10,"Prazo decorrido — confirmar no portal","Por preparar"))))</f>
        <v/>
      </c>
      <c r="V10" s="6">
        <f>IF(OR(B10="",C10=""),"",IFERROR(IF(COUNTIFS($B$10:$B$109,B10,$C$10:$C$109,C10)&gt;1,"Período duplicado — manter uma só linha",IF(ROUND(L10-SUM(H10:K10),2)&lt;&gt;0,"Total por categorias divergente",IF(N10&lt;&gt;0,"Diferença face a comprovativos",IF(O10&gt;0,"Registos por conciliar","Total interno conciliado")))),"Verificar"))</f>
        <v/>
      </c>
    </row>
    <row r="11">
      <c r="A11" s="6">
        <f>IF(B11="","",ROW()-9)</f>
        <v/>
      </c>
      <c r="B11" s="4" t="n"/>
      <c r="C11" s="4" t="n"/>
      <c r="D11" s="24">
        <f>IFERROR(DATE(B11,CHOOSE(MATCH(C11,{"T1","T2","T3","T4"},0),1,4,7,10),1),"")</f>
        <v/>
      </c>
      <c r="E11" s="24">
        <f>IFERROR(DATE(B11,CHOOSE(MATCH(C11,{"T1","T2","T3","T4"},0),4,7,10,13),0),"")</f>
        <v/>
      </c>
      <c r="F11" s="6">
        <f>IFERROR(CHOOSE(MATCH(C11,{"T1","T2","T3","T4"},0),"abril","julho","outubro","janeiro"),"")</f>
        <v/>
      </c>
      <c r="G11" s="24">
        <f>IFERROR(DATE(B11+IF(C11="T4",1,0),CHOOSE(MATCH(C11,{"T1","T2","T3","T4"},0),5,8,11,2),0),"")</f>
        <v/>
      </c>
      <c r="H11" s="26">
        <f>IF(OR(B11="",C11=""),"",IFERROR(SUMIFS('Rendimentos'!$J$7:$J$106,'Rendimentos'!$B$7:$B$106,"&gt;="&amp;D11,'Rendimentos'!$B$7:$B$106,"&lt;="&amp;E11,'Rendimentos'!$E$7:$E$106,"Vendas de bens"),0))</f>
        <v/>
      </c>
      <c r="I11" s="26">
        <f>IF(OR(B11="",C11=""),"",IFERROR(SUMIFS('Rendimentos'!$J$7:$J$106,'Rendimentos'!$B$7:$B$106,"&gt;="&amp;D11,'Rendimentos'!$B$7:$B$106,"&lt;="&amp;E11,'Rendimentos'!$E$7:$E$106,"Produção de bens"),0))</f>
        <v/>
      </c>
      <c r="J11" s="26">
        <f>IF(OR(B11="",C11=""),"",IFERROR(SUMIFS('Rendimentos'!$J$7:$J$106,'Rendimentos'!$B$7:$B$106,"&gt;="&amp;D11,'Rendimentos'!$B$7:$B$106,"&lt;="&amp;E11,'Rendimentos'!$E$7:$E$106,"Prestações de serviços"),0))</f>
        <v/>
      </c>
      <c r="K11" s="26">
        <f>IF(OR(B11="",C11=""),"",IFERROR(SUMIFS('Rendimentos'!$J$7:$J$106,'Rendimentos'!$B$7:$B$106,"&gt;="&amp;D11,'Rendimentos'!$B$7:$B$106,"&lt;="&amp;E11,'Rendimentos'!$E$7:$E$106,"Outros rendimentos"),0))</f>
        <v/>
      </c>
      <c r="L11" s="26">
        <f>IF(OR(B11="",C11=""),"",IFERROR(SUM(H11:K11),0))</f>
        <v/>
      </c>
      <c r="M11" s="26">
        <f>IF(OR(B11="",C11=""),"",IFERROR(SUMIFS('Rendimentos'!$I$7:$I$106,'Rendimentos'!$B$7:$B$106,"&gt;="&amp;D11,'Rendimentos'!$B$7:$B$106,"&lt;="&amp;E11),0))</f>
        <v/>
      </c>
      <c r="N11" s="26">
        <f>IF(OR(B11="",C11=""),"",IFERROR(L11-M11,0))</f>
        <v/>
      </c>
      <c r="O11" s="6">
        <f>IF(OR(B11="",C11=""),"",IFERROR(COUNTIFS('Rendimentos'!$B$7:$B$106,"&gt;="&amp;D11,'Rendimentos'!$B$7:$B$106,"&lt;="&amp;E11,'Rendimentos'!$L$7:$L$106,"&lt;&gt;Conciliado"),0))</f>
        <v/>
      </c>
      <c r="P11" s="4" t="n"/>
      <c r="Q11" s="25" t="n"/>
      <c r="R11" s="14" t="n"/>
      <c r="S11" s="13" t="n"/>
      <c r="T11" s="13" t="n"/>
      <c r="U11" s="6">
        <f>IF(OR(B11="",C11=""),"",IF(OR(P11="Submetida",P11="Substituída"),IF(Q11="","Falta data de submissão",IF(R11="","Falta referência do comprovativo",IF(Q11&gt;G11,"Data posterior ao prazo — confirmar","Submissão registada"))),IF(P11="Não submetida","Situação assinalada pelo utilizador",IF('Painel'!$B$6&gt;G11,"Prazo decorrido — confirmar no portal","Por preparar"))))</f>
        <v/>
      </c>
      <c r="V11" s="6">
        <f>IF(OR(B11="",C11=""),"",IFERROR(IF(COUNTIFS($B$10:$B$109,B11,$C$10:$C$109,C11)&gt;1,"Período duplicado — manter uma só linha",IF(ROUND(L11-SUM(H11:K11),2)&lt;&gt;0,"Total por categorias divergente",IF(N11&lt;&gt;0,"Diferença face a comprovativos",IF(O11&gt;0,"Registos por conciliar","Total interno conciliado")))),"Verificar"))</f>
        <v/>
      </c>
    </row>
    <row r="12">
      <c r="A12" s="6">
        <f>IF(B12="","",ROW()-9)</f>
        <v/>
      </c>
      <c r="B12" s="4" t="n"/>
      <c r="C12" s="4" t="n"/>
      <c r="D12" s="24">
        <f>IFERROR(DATE(B12,CHOOSE(MATCH(C12,{"T1","T2","T3","T4"},0),1,4,7,10),1),"")</f>
        <v/>
      </c>
      <c r="E12" s="24">
        <f>IFERROR(DATE(B12,CHOOSE(MATCH(C12,{"T1","T2","T3","T4"},0),4,7,10,13),0),"")</f>
        <v/>
      </c>
      <c r="F12" s="6">
        <f>IFERROR(CHOOSE(MATCH(C12,{"T1","T2","T3","T4"},0),"abril","julho","outubro","janeiro"),"")</f>
        <v/>
      </c>
      <c r="G12" s="24">
        <f>IFERROR(DATE(B12+IF(C12="T4",1,0),CHOOSE(MATCH(C12,{"T1","T2","T3","T4"},0),5,8,11,2),0),"")</f>
        <v/>
      </c>
      <c r="H12" s="26">
        <f>IF(OR(B12="",C12=""),"",IFERROR(SUMIFS('Rendimentos'!$J$7:$J$106,'Rendimentos'!$B$7:$B$106,"&gt;="&amp;D12,'Rendimentos'!$B$7:$B$106,"&lt;="&amp;E12,'Rendimentos'!$E$7:$E$106,"Vendas de bens"),0))</f>
        <v/>
      </c>
      <c r="I12" s="26">
        <f>IF(OR(B12="",C12=""),"",IFERROR(SUMIFS('Rendimentos'!$J$7:$J$106,'Rendimentos'!$B$7:$B$106,"&gt;="&amp;D12,'Rendimentos'!$B$7:$B$106,"&lt;="&amp;E12,'Rendimentos'!$E$7:$E$106,"Produção de bens"),0))</f>
        <v/>
      </c>
      <c r="J12" s="26">
        <f>IF(OR(B12="",C12=""),"",IFERROR(SUMIFS('Rendimentos'!$J$7:$J$106,'Rendimentos'!$B$7:$B$106,"&gt;="&amp;D12,'Rendimentos'!$B$7:$B$106,"&lt;="&amp;E12,'Rendimentos'!$E$7:$E$106,"Prestações de serviços"),0))</f>
        <v/>
      </c>
      <c r="K12" s="26">
        <f>IF(OR(B12="",C12=""),"",IFERROR(SUMIFS('Rendimentos'!$J$7:$J$106,'Rendimentos'!$B$7:$B$106,"&gt;="&amp;D12,'Rendimentos'!$B$7:$B$106,"&lt;="&amp;E12,'Rendimentos'!$E$7:$E$106,"Outros rendimentos"),0))</f>
        <v/>
      </c>
      <c r="L12" s="26">
        <f>IF(OR(B12="",C12=""),"",IFERROR(SUM(H12:K12),0))</f>
        <v/>
      </c>
      <c r="M12" s="26">
        <f>IF(OR(B12="",C12=""),"",IFERROR(SUMIFS('Rendimentos'!$I$7:$I$106,'Rendimentos'!$B$7:$B$106,"&gt;="&amp;D12,'Rendimentos'!$B$7:$B$106,"&lt;="&amp;E12),0))</f>
        <v/>
      </c>
      <c r="N12" s="26">
        <f>IF(OR(B12="",C12=""),"",IFERROR(L12-M12,0))</f>
        <v/>
      </c>
      <c r="O12" s="6">
        <f>IF(OR(B12="",C12=""),"",IFERROR(COUNTIFS('Rendimentos'!$B$7:$B$106,"&gt;="&amp;D12,'Rendimentos'!$B$7:$B$106,"&lt;="&amp;E12,'Rendimentos'!$L$7:$L$106,"&lt;&gt;Conciliado"),0))</f>
        <v/>
      </c>
      <c r="P12" s="4" t="n"/>
      <c r="Q12" s="25" t="n"/>
      <c r="R12" s="14" t="n"/>
      <c r="S12" s="13" t="n"/>
      <c r="T12" s="13" t="n"/>
      <c r="U12" s="6">
        <f>IF(OR(B12="",C12=""),"",IF(OR(P12="Submetida",P12="Substituída"),IF(Q12="","Falta data de submissão",IF(R12="","Falta referência do comprovativo",IF(Q12&gt;G12,"Data posterior ao prazo — confirmar","Submissão registada"))),IF(P12="Não submetida","Situação assinalada pelo utilizador",IF('Painel'!$B$6&gt;G12,"Prazo decorrido — confirmar no portal","Por preparar"))))</f>
        <v/>
      </c>
      <c r="V12" s="6">
        <f>IF(OR(B12="",C12=""),"",IFERROR(IF(COUNTIFS($B$10:$B$109,B12,$C$10:$C$109,C12)&gt;1,"Período duplicado — manter uma só linha",IF(ROUND(L12-SUM(H12:K12),2)&lt;&gt;0,"Total por categorias divergente",IF(N12&lt;&gt;0,"Diferença face a comprovativos",IF(O12&gt;0,"Registos por conciliar","Total interno conciliado")))),"Verificar"))</f>
        <v/>
      </c>
    </row>
    <row r="13">
      <c r="A13" s="6">
        <f>IF(B13="","",ROW()-9)</f>
        <v/>
      </c>
      <c r="B13" s="4" t="n"/>
      <c r="C13" s="4" t="n"/>
      <c r="D13" s="24">
        <f>IFERROR(DATE(B13,CHOOSE(MATCH(C13,{"T1","T2","T3","T4"},0),1,4,7,10),1),"")</f>
        <v/>
      </c>
      <c r="E13" s="24">
        <f>IFERROR(DATE(B13,CHOOSE(MATCH(C13,{"T1","T2","T3","T4"},0),4,7,10,13),0),"")</f>
        <v/>
      </c>
      <c r="F13" s="6">
        <f>IFERROR(CHOOSE(MATCH(C13,{"T1","T2","T3","T4"},0),"abril","julho","outubro","janeiro"),"")</f>
        <v/>
      </c>
      <c r="G13" s="24">
        <f>IFERROR(DATE(B13+IF(C13="T4",1,0),CHOOSE(MATCH(C13,{"T1","T2","T3","T4"},0),5,8,11,2),0),"")</f>
        <v/>
      </c>
      <c r="H13" s="26">
        <f>IF(OR(B13="",C13=""),"",IFERROR(SUMIFS('Rendimentos'!$J$7:$J$106,'Rendimentos'!$B$7:$B$106,"&gt;="&amp;D13,'Rendimentos'!$B$7:$B$106,"&lt;="&amp;E13,'Rendimentos'!$E$7:$E$106,"Vendas de bens"),0))</f>
        <v/>
      </c>
      <c r="I13" s="26">
        <f>IF(OR(B13="",C13=""),"",IFERROR(SUMIFS('Rendimentos'!$J$7:$J$106,'Rendimentos'!$B$7:$B$106,"&gt;="&amp;D13,'Rendimentos'!$B$7:$B$106,"&lt;="&amp;E13,'Rendimentos'!$E$7:$E$106,"Produção de bens"),0))</f>
        <v/>
      </c>
      <c r="J13" s="26">
        <f>IF(OR(B13="",C13=""),"",IFERROR(SUMIFS('Rendimentos'!$J$7:$J$106,'Rendimentos'!$B$7:$B$106,"&gt;="&amp;D13,'Rendimentos'!$B$7:$B$106,"&lt;="&amp;E13,'Rendimentos'!$E$7:$E$106,"Prestações de serviços"),0))</f>
        <v/>
      </c>
      <c r="K13" s="26">
        <f>IF(OR(B13="",C13=""),"",IFERROR(SUMIFS('Rendimentos'!$J$7:$J$106,'Rendimentos'!$B$7:$B$106,"&gt;="&amp;D13,'Rendimentos'!$B$7:$B$106,"&lt;="&amp;E13,'Rendimentos'!$E$7:$E$106,"Outros rendimentos"),0))</f>
        <v/>
      </c>
      <c r="L13" s="26">
        <f>IF(OR(B13="",C13=""),"",IFERROR(SUM(H13:K13),0))</f>
        <v/>
      </c>
      <c r="M13" s="26">
        <f>IF(OR(B13="",C13=""),"",IFERROR(SUMIFS('Rendimentos'!$I$7:$I$106,'Rendimentos'!$B$7:$B$106,"&gt;="&amp;D13,'Rendimentos'!$B$7:$B$106,"&lt;="&amp;E13),0))</f>
        <v/>
      </c>
      <c r="N13" s="26">
        <f>IF(OR(B13="",C13=""),"",IFERROR(L13-M13,0))</f>
        <v/>
      </c>
      <c r="O13" s="6">
        <f>IF(OR(B13="",C13=""),"",IFERROR(COUNTIFS('Rendimentos'!$B$7:$B$106,"&gt;="&amp;D13,'Rendimentos'!$B$7:$B$106,"&lt;="&amp;E13,'Rendimentos'!$L$7:$L$106,"&lt;&gt;Conciliado"),0))</f>
        <v/>
      </c>
      <c r="P13" s="4" t="n"/>
      <c r="Q13" s="25" t="n"/>
      <c r="R13" s="14" t="n"/>
      <c r="S13" s="13" t="n"/>
      <c r="T13" s="13" t="n"/>
      <c r="U13" s="6">
        <f>IF(OR(B13="",C13=""),"",IF(OR(P13="Submetida",P13="Substituída"),IF(Q13="","Falta data de submissão",IF(R13="","Falta referência do comprovativo",IF(Q13&gt;G13,"Data posterior ao prazo — confirmar","Submissão registada"))),IF(P13="Não submetida","Situação assinalada pelo utilizador",IF('Painel'!$B$6&gt;G13,"Prazo decorrido — confirmar no portal","Por preparar"))))</f>
        <v/>
      </c>
      <c r="V13" s="6">
        <f>IF(OR(B13="",C13=""),"",IFERROR(IF(COUNTIFS($B$10:$B$109,B13,$C$10:$C$109,C13)&gt;1,"Período duplicado — manter uma só linha",IF(ROUND(L13-SUM(H13:K13),2)&lt;&gt;0,"Total por categorias divergente",IF(N13&lt;&gt;0,"Diferença face a comprovativos",IF(O13&gt;0,"Registos por conciliar","Total interno conciliado")))),"Verificar"))</f>
        <v/>
      </c>
    </row>
    <row r="14">
      <c r="A14" s="6">
        <f>IF(B14="","",ROW()-9)</f>
        <v/>
      </c>
      <c r="B14" s="4" t="n"/>
      <c r="C14" s="4" t="n"/>
      <c r="D14" s="24">
        <f>IFERROR(DATE(B14,CHOOSE(MATCH(C14,{"T1","T2","T3","T4"},0),1,4,7,10),1),"")</f>
        <v/>
      </c>
      <c r="E14" s="24">
        <f>IFERROR(DATE(B14,CHOOSE(MATCH(C14,{"T1","T2","T3","T4"},0),4,7,10,13),0),"")</f>
        <v/>
      </c>
      <c r="F14" s="6">
        <f>IFERROR(CHOOSE(MATCH(C14,{"T1","T2","T3","T4"},0),"abril","julho","outubro","janeiro"),"")</f>
        <v/>
      </c>
      <c r="G14" s="24">
        <f>IFERROR(DATE(B14+IF(C14="T4",1,0),CHOOSE(MATCH(C14,{"T1","T2","T3","T4"},0),5,8,11,2),0),"")</f>
        <v/>
      </c>
      <c r="H14" s="26">
        <f>IF(OR(B14="",C14=""),"",IFERROR(SUMIFS('Rendimentos'!$J$7:$J$106,'Rendimentos'!$B$7:$B$106,"&gt;="&amp;D14,'Rendimentos'!$B$7:$B$106,"&lt;="&amp;E14,'Rendimentos'!$E$7:$E$106,"Vendas de bens"),0))</f>
        <v/>
      </c>
      <c r="I14" s="26">
        <f>IF(OR(B14="",C14=""),"",IFERROR(SUMIFS('Rendimentos'!$J$7:$J$106,'Rendimentos'!$B$7:$B$106,"&gt;="&amp;D14,'Rendimentos'!$B$7:$B$106,"&lt;="&amp;E14,'Rendimentos'!$E$7:$E$106,"Produção de bens"),0))</f>
        <v/>
      </c>
      <c r="J14" s="26">
        <f>IF(OR(B14="",C14=""),"",IFERROR(SUMIFS('Rendimentos'!$J$7:$J$106,'Rendimentos'!$B$7:$B$106,"&gt;="&amp;D14,'Rendimentos'!$B$7:$B$106,"&lt;="&amp;E14,'Rendimentos'!$E$7:$E$106,"Prestações de serviços"),0))</f>
        <v/>
      </c>
      <c r="K14" s="26">
        <f>IF(OR(B14="",C14=""),"",IFERROR(SUMIFS('Rendimentos'!$J$7:$J$106,'Rendimentos'!$B$7:$B$106,"&gt;="&amp;D14,'Rendimentos'!$B$7:$B$106,"&lt;="&amp;E14,'Rendimentos'!$E$7:$E$106,"Outros rendimentos"),0))</f>
        <v/>
      </c>
      <c r="L14" s="26">
        <f>IF(OR(B14="",C14=""),"",IFERROR(SUM(H14:K14),0))</f>
        <v/>
      </c>
      <c r="M14" s="26">
        <f>IF(OR(B14="",C14=""),"",IFERROR(SUMIFS('Rendimentos'!$I$7:$I$106,'Rendimentos'!$B$7:$B$106,"&gt;="&amp;D14,'Rendimentos'!$B$7:$B$106,"&lt;="&amp;E14),0))</f>
        <v/>
      </c>
      <c r="N14" s="26">
        <f>IF(OR(B14="",C14=""),"",IFERROR(L14-M14,0))</f>
        <v/>
      </c>
      <c r="O14" s="6">
        <f>IF(OR(B14="",C14=""),"",IFERROR(COUNTIFS('Rendimentos'!$B$7:$B$106,"&gt;="&amp;D14,'Rendimentos'!$B$7:$B$106,"&lt;="&amp;E14,'Rendimentos'!$L$7:$L$106,"&lt;&gt;Conciliado"),0))</f>
        <v/>
      </c>
      <c r="P14" s="4" t="n"/>
      <c r="Q14" s="25" t="n"/>
      <c r="R14" s="14" t="n"/>
      <c r="S14" s="13" t="n"/>
      <c r="T14" s="13" t="n"/>
      <c r="U14" s="6">
        <f>IF(OR(B14="",C14=""),"",IF(OR(P14="Submetida",P14="Substituída"),IF(Q14="","Falta data de submissão",IF(R14="","Falta referência do comprovativo",IF(Q14&gt;G14,"Data posterior ao prazo — confirmar","Submissão registada"))),IF(P14="Não submetida","Situação assinalada pelo utilizador",IF('Painel'!$B$6&gt;G14,"Prazo decorrido — confirmar no portal","Por preparar"))))</f>
        <v/>
      </c>
      <c r="V14" s="6">
        <f>IF(OR(B14="",C14=""),"",IFERROR(IF(COUNTIFS($B$10:$B$109,B14,$C$10:$C$109,C14)&gt;1,"Período duplicado — manter uma só linha",IF(ROUND(L14-SUM(H14:K14),2)&lt;&gt;0,"Total por categorias divergente",IF(N14&lt;&gt;0,"Diferença face a comprovativos",IF(O14&gt;0,"Registos por conciliar","Total interno conciliado")))),"Verificar"))</f>
        <v/>
      </c>
    </row>
    <row r="15">
      <c r="A15" s="6">
        <f>IF(B15="","",ROW()-9)</f>
        <v/>
      </c>
      <c r="B15" s="4" t="n"/>
      <c r="C15" s="4" t="n"/>
      <c r="D15" s="24">
        <f>IFERROR(DATE(B15,CHOOSE(MATCH(C15,{"T1","T2","T3","T4"},0),1,4,7,10),1),"")</f>
        <v/>
      </c>
      <c r="E15" s="24">
        <f>IFERROR(DATE(B15,CHOOSE(MATCH(C15,{"T1","T2","T3","T4"},0),4,7,10,13),0),"")</f>
        <v/>
      </c>
      <c r="F15" s="6">
        <f>IFERROR(CHOOSE(MATCH(C15,{"T1","T2","T3","T4"},0),"abril","julho","outubro","janeiro"),"")</f>
        <v/>
      </c>
      <c r="G15" s="24">
        <f>IFERROR(DATE(B15+IF(C15="T4",1,0),CHOOSE(MATCH(C15,{"T1","T2","T3","T4"},0),5,8,11,2),0),"")</f>
        <v/>
      </c>
      <c r="H15" s="26">
        <f>IF(OR(B15="",C15=""),"",IFERROR(SUMIFS('Rendimentos'!$J$7:$J$106,'Rendimentos'!$B$7:$B$106,"&gt;="&amp;D15,'Rendimentos'!$B$7:$B$106,"&lt;="&amp;E15,'Rendimentos'!$E$7:$E$106,"Vendas de bens"),0))</f>
        <v/>
      </c>
      <c r="I15" s="26">
        <f>IF(OR(B15="",C15=""),"",IFERROR(SUMIFS('Rendimentos'!$J$7:$J$106,'Rendimentos'!$B$7:$B$106,"&gt;="&amp;D15,'Rendimentos'!$B$7:$B$106,"&lt;="&amp;E15,'Rendimentos'!$E$7:$E$106,"Produção de bens"),0))</f>
        <v/>
      </c>
      <c r="J15" s="26">
        <f>IF(OR(B15="",C15=""),"",IFERROR(SUMIFS('Rendimentos'!$J$7:$J$106,'Rendimentos'!$B$7:$B$106,"&gt;="&amp;D15,'Rendimentos'!$B$7:$B$106,"&lt;="&amp;E15,'Rendimentos'!$E$7:$E$106,"Prestações de serviços"),0))</f>
        <v/>
      </c>
      <c r="K15" s="26">
        <f>IF(OR(B15="",C15=""),"",IFERROR(SUMIFS('Rendimentos'!$J$7:$J$106,'Rendimentos'!$B$7:$B$106,"&gt;="&amp;D15,'Rendimentos'!$B$7:$B$106,"&lt;="&amp;E15,'Rendimentos'!$E$7:$E$106,"Outros rendimentos"),0))</f>
        <v/>
      </c>
      <c r="L15" s="26">
        <f>IF(OR(B15="",C15=""),"",IFERROR(SUM(H15:K15),0))</f>
        <v/>
      </c>
      <c r="M15" s="26">
        <f>IF(OR(B15="",C15=""),"",IFERROR(SUMIFS('Rendimentos'!$I$7:$I$106,'Rendimentos'!$B$7:$B$106,"&gt;="&amp;D15,'Rendimentos'!$B$7:$B$106,"&lt;="&amp;E15),0))</f>
        <v/>
      </c>
      <c r="N15" s="26">
        <f>IF(OR(B15="",C15=""),"",IFERROR(L15-M15,0))</f>
        <v/>
      </c>
      <c r="O15" s="6">
        <f>IF(OR(B15="",C15=""),"",IFERROR(COUNTIFS('Rendimentos'!$B$7:$B$106,"&gt;="&amp;D15,'Rendimentos'!$B$7:$B$106,"&lt;="&amp;E15,'Rendimentos'!$L$7:$L$106,"&lt;&gt;Conciliado"),0))</f>
        <v/>
      </c>
      <c r="P15" s="4" t="n"/>
      <c r="Q15" s="25" t="n"/>
      <c r="R15" s="14" t="n"/>
      <c r="S15" s="13" t="n"/>
      <c r="T15" s="13" t="n"/>
      <c r="U15" s="6">
        <f>IF(OR(B15="",C15=""),"",IF(OR(P15="Submetida",P15="Substituída"),IF(Q15="","Falta data de submissão",IF(R15="","Falta referência do comprovativo",IF(Q15&gt;G15,"Data posterior ao prazo — confirmar","Submissão registada"))),IF(P15="Não submetida","Situação assinalada pelo utilizador",IF('Painel'!$B$6&gt;G15,"Prazo decorrido — confirmar no portal","Por preparar"))))</f>
        <v/>
      </c>
      <c r="V15" s="6">
        <f>IF(OR(B15="",C15=""),"",IFERROR(IF(COUNTIFS($B$10:$B$109,B15,$C$10:$C$109,C15)&gt;1,"Período duplicado — manter uma só linha",IF(ROUND(L15-SUM(H15:K15),2)&lt;&gt;0,"Total por categorias divergente",IF(N15&lt;&gt;0,"Diferença face a comprovativos",IF(O15&gt;0,"Registos por conciliar","Total interno conciliado")))),"Verificar"))</f>
        <v/>
      </c>
    </row>
    <row r="16">
      <c r="A16" s="6">
        <f>IF(B16="","",ROW()-9)</f>
        <v/>
      </c>
      <c r="B16" s="4" t="n"/>
      <c r="C16" s="4" t="n"/>
      <c r="D16" s="24">
        <f>IFERROR(DATE(B16,CHOOSE(MATCH(C16,{"T1","T2","T3","T4"},0),1,4,7,10),1),"")</f>
        <v/>
      </c>
      <c r="E16" s="24">
        <f>IFERROR(DATE(B16,CHOOSE(MATCH(C16,{"T1","T2","T3","T4"},0),4,7,10,13),0),"")</f>
        <v/>
      </c>
      <c r="F16" s="6">
        <f>IFERROR(CHOOSE(MATCH(C16,{"T1","T2","T3","T4"},0),"abril","julho","outubro","janeiro"),"")</f>
        <v/>
      </c>
      <c r="G16" s="24">
        <f>IFERROR(DATE(B16+IF(C16="T4",1,0),CHOOSE(MATCH(C16,{"T1","T2","T3","T4"},0),5,8,11,2),0),"")</f>
        <v/>
      </c>
      <c r="H16" s="26">
        <f>IF(OR(B16="",C16=""),"",IFERROR(SUMIFS('Rendimentos'!$J$7:$J$106,'Rendimentos'!$B$7:$B$106,"&gt;="&amp;D16,'Rendimentos'!$B$7:$B$106,"&lt;="&amp;E16,'Rendimentos'!$E$7:$E$106,"Vendas de bens"),0))</f>
        <v/>
      </c>
      <c r="I16" s="26">
        <f>IF(OR(B16="",C16=""),"",IFERROR(SUMIFS('Rendimentos'!$J$7:$J$106,'Rendimentos'!$B$7:$B$106,"&gt;="&amp;D16,'Rendimentos'!$B$7:$B$106,"&lt;="&amp;E16,'Rendimentos'!$E$7:$E$106,"Produção de bens"),0))</f>
        <v/>
      </c>
      <c r="J16" s="26">
        <f>IF(OR(B16="",C16=""),"",IFERROR(SUMIFS('Rendimentos'!$J$7:$J$106,'Rendimentos'!$B$7:$B$106,"&gt;="&amp;D16,'Rendimentos'!$B$7:$B$106,"&lt;="&amp;E16,'Rendimentos'!$E$7:$E$106,"Prestações de serviços"),0))</f>
        <v/>
      </c>
      <c r="K16" s="26">
        <f>IF(OR(B16="",C16=""),"",IFERROR(SUMIFS('Rendimentos'!$J$7:$J$106,'Rendimentos'!$B$7:$B$106,"&gt;="&amp;D16,'Rendimentos'!$B$7:$B$106,"&lt;="&amp;E16,'Rendimentos'!$E$7:$E$106,"Outros rendimentos"),0))</f>
        <v/>
      </c>
      <c r="L16" s="26">
        <f>IF(OR(B16="",C16=""),"",IFERROR(SUM(H16:K16),0))</f>
        <v/>
      </c>
      <c r="M16" s="26">
        <f>IF(OR(B16="",C16=""),"",IFERROR(SUMIFS('Rendimentos'!$I$7:$I$106,'Rendimentos'!$B$7:$B$106,"&gt;="&amp;D16,'Rendimentos'!$B$7:$B$106,"&lt;="&amp;E16),0))</f>
        <v/>
      </c>
      <c r="N16" s="26">
        <f>IF(OR(B16="",C16=""),"",IFERROR(L16-M16,0))</f>
        <v/>
      </c>
      <c r="O16" s="6">
        <f>IF(OR(B16="",C16=""),"",IFERROR(COUNTIFS('Rendimentos'!$B$7:$B$106,"&gt;="&amp;D16,'Rendimentos'!$B$7:$B$106,"&lt;="&amp;E16,'Rendimentos'!$L$7:$L$106,"&lt;&gt;Conciliado"),0))</f>
        <v/>
      </c>
      <c r="P16" s="4" t="n"/>
      <c r="Q16" s="25" t="n"/>
      <c r="R16" s="14" t="n"/>
      <c r="S16" s="13" t="n"/>
      <c r="T16" s="13" t="n"/>
      <c r="U16" s="6">
        <f>IF(OR(B16="",C16=""),"",IF(OR(P16="Submetida",P16="Substituída"),IF(Q16="","Falta data de submissão",IF(R16="","Falta referência do comprovativo",IF(Q16&gt;G16,"Data posterior ao prazo — confirmar","Submissão registada"))),IF(P16="Não submetida","Situação assinalada pelo utilizador",IF('Painel'!$B$6&gt;G16,"Prazo decorrido — confirmar no portal","Por preparar"))))</f>
        <v/>
      </c>
      <c r="V16" s="6">
        <f>IF(OR(B16="",C16=""),"",IFERROR(IF(COUNTIFS($B$10:$B$109,B16,$C$10:$C$109,C16)&gt;1,"Período duplicado — manter uma só linha",IF(ROUND(L16-SUM(H16:K16),2)&lt;&gt;0,"Total por categorias divergente",IF(N16&lt;&gt;0,"Diferença face a comprovativos",IF(O16&gt;0,"Registos por conciliar","Total interno conciliado")))),"Verificar"))</f>
        <v/>
      </c>
    </row>
    <row r="17">
      <c r="A17" s="6">
        <f>IF(B17="","",ROW()-9)</f>
        <v/>
      </c>
      <c r="B17" s="4" t="n"/>
      <c r="C17" s="4" t="n"/>
      <c r="D17" s="24">
        <f>IFERROR(DATE(B17,CHOOSE(MATCH(C17,{"T1","T2","T3","T4"},0),1,4,7,10),1),"")</f>
        <v/>
      </c>
      <c r="E17" s="24">
        <f>IFERROR(DATE(B17,CHOOSE(MATCH(C17,{"T1","T2","T3","T4"},0),4,7,10,13),0),"")</f>
        <v/>
      </c>
      <c r="F17" s="6">
        <f>IFERROR(CHOOSE(MATCH(C17,{"T1","T2","T3","T4"},0),"abril","julho","outubro","janeiro"),"")</f>
        <v/>
      </c>
      <c r="G17" s="24">
        <f>IFERROR(DATE(B17+IF(C17="T4",1,0),CHOOSE(MATCH(C17,{"T1","T2","T3","T4"},0),5,8,11,2),0),"")</f>
        <v/>
      </c>
      <c r="H17" s="26">
        <f>IF(OR(B17="",C17=""),"",IFERROR(SUMIFS('Rendimentos'!$J$7:$J$106,'Rendimentos'!$B$7:$B$106,"&gt;="&amp;D17,'Rendimentos'!$B$7:$B$106,"&lt;="&amp;E17,'Rendimentos'!$E$7:$E$106,"Vendas de bens"),0))</f>
        <v/>
      </c>
      <c r="I17" s="26">
        <f>IF(OR(B17="",C17=""),"",IFERROR(SUMIFS('Rendimentos'!$J$7:$J$106,'Rendimentos'!$B$7:$B$106,"&gt;="&amp;D17,'Rendimentos'!$B$7:$B$106,"&lt;="&amp;E17,'Rendimentos'!$E$7:$E$106,"Produção de bens"),0))</f>
        <v/>
      </c>
      <c r="J17" s="26">
        <f>IF(OR(B17="",C17=""),"",IFERROR(SUMIFS('Rendimentos'!$J$7:$J$106,'Rendimentos'!$B$7:$B$106,"&gt;="&amp;D17,'Rendimentos'!$B$7:$B$106,"&lt;="&amp;E17,'Rendimentos'!$E$7:$E$106,"Prestações de serviços"),0))</f>
        <v/>
      </c>
      <c r="K17" s="26">
        <f>IF(OR(B17="",C17=""),"",IFERROR(SUMIFS('Rendimentos'!$J$7:$J$106,'Rendimentos'!$B$7:$B$106,"&gt;="&amp;D17,'Rendimentos'!$B$7:$B$106,"&lt;="&amp;E17,'Rendimentos'!$E$7:$E$106,"Outros rendimentos"),0))</f>
        <v/>
      </c>
      <c r="L17" s="26">
        <f>IF(OR(B17="",C17=""),"",IFERROR(SUM(H17:K17),0))</f>
        <v/>
      </c>
      <c r="M17" s="26">
        <f>IF(OR(B17="",C17=""),"",IFERROR(SUMIFS('Rendimentos'!$I$7:$I$106,'Rendimentos'!$B$7:$B$106,"&gt;="&amp;D17,'Rendimentos'!$B$7:$B$106,"&lt;="&amp;E17),0))</f>
        <v/>
      </c>
      <c r="N17" s="26">
        <f>IF(OR(B17="",C17=""),"",IFERROR(L17-M17,0))</f>
        <v/>
      </c>
      <c r="O17" s="6">
        <f>IF(OR(B17="",C17=""),"",IFERROR(COUNTIFS('Rendimentos'!$B$7:$B$106,"&gt;="&amp;D17,'Rendimentos'!$B$7:$B$106,"&lt;="&amp;E17,'Rendimentos'!$L$7:$L$106,"&lt;&gt;Conciliado"),0))</f>
        <v/>
      </c>
      <c r="P17" s="4" t="n"/>
      <c r="Q17" s="25" t="n"/>
      <c r="R17" s="14" t="n"/>
      <c r="S17" s="13" t="n"/>
      <c r="T17" s="13" t="n"/>
      <c r="U17" s="6">
        <f>IF(OR(B17="",C17=""),"",IF(OR(P17="Submetida",P17="Substituída"),IF(Q17="","Falta data de submissão",IF(R17="","Falta referência do comprovativo",IF(Q17&gt;G17,"Data posterior ao prazo — confirmar","Submissão registada"))),IF(P17="Não submetida","Situação assinalada pelo utilizador",IF('Painel'!$B$6&gt;G17,"Prazo decorrido — confirmar no portal","Por preparar"))))</f>
        <v/>
      </c>
      <c r="V17" s="6">
        <f>IF(OR(B17="",C17=""),"",IFERROR(IF(COUNTIFS($B$10:$B$109,B17,$C$10:$C$109,C17)&gt;1,"Período duplicado — manter uma só linha",IF(ROUND(L17-SUM(H17:K17),2)&lt;&gt;0,"Total por categorias divergente",IF(N17&lt;&gt;0,"Diferença face a comprovativos",IF(O17&gt;0,"Registos por conciliar","Total interno conciliado")))),"Verificar"))</f>
        <v/>
      </c>
    </row>
    <row r="18">
      <c r="A18" s="6">
        <f>IF(B18="","",ROW()-9)</f>
        <v/>
      </c>
      <c r="B18" s="4" t="n"/>
      <c r="C18" s="4" t="n"/>
      <c r="D18" s="24">
        <f>IFERROR(DATE(B18,CHOOSE(MATCH(C18,{"T1","T2","T3","T4"},0),1,4,7,10),1),"")</f>
        <v/>
      </c>
      <c r="E18" s="24">
        <f>IFERROR(DATE(B18,CHOOSE(MATCH(C18,{"T1","T2","T3","T4"},0),4,7,10,13),0),"")</f>
        <v/>
      </c>
      <c r="F18" s="6">
        <f>IFERROR(CHOOSE(MATCH(C18,{"T1","T2","T3","T4"},0),"abril","julho","outubro","janeiro"),"")</f>
        <v/>
      </c>
      <c r="G18" s="24">
        <f>IFERROR(DATE(B18+IF(C18="T4",1,0),CHOOSE(MATCH(C18,{"T1","T2","T3","T4"},0),5,8,11,2),0),"")</f>
        <v/>
      </c>
      <c r="H18" s="26">
        <f>IF(OR(B18="",C18=""),"",IFERROR(SUMIFS('Rendimentos'!$J$7:$J$106,'Rendimentos'!$B$7:$B$106,"&gt;="&amp;D18,'Rendimentos'!$B$7:$B$106,"&lt;="&amp;E18,'Rendimentos'!$E$7:$E$106,"Vendas de bens"),0))</f>
        <v/>
      </c>
      <c r="I18" s="26">
        <f>IF(OR(B18="",C18=""),"",IFERROR(SUMIFS('Rendimentos'!$J$7:$J$106,'Rendimentos'!$B$7:$B$106,"&gt;="&amp;D18,'Rendimentos'!$B$7:$B$106,"&lt;="&amp;E18,'Rendimentos'!$E$7:$E$106,"Produção de bens"),0))</f>
        <v/>
      </c>
      <c r="J18" s="26">
        <f>IF(OR(B18="",C18=""),"",IFERROR(SUMIFS('Rendimentos'!$J$7:$J$106,'Rendimentos'!$B$7:$B$106,"&gt;="&amp;D18,'Rendimentos'!$B$7:$B$106,"&lt;="&amp;E18,'Rendimentos'!$E$7:$E$106,"Prestações de serviços"),0))</f>
        <v/>
      </c>
      <c r="K18" s="26">
        <f>IF(OR(B18="",C18=""),"",IFERROR(SUMIFS('Rendimentos'!$J$7:$J$106,'Rendimentos'!$B$7:$B$106,"&gt;="&amp;D18,'Rendimentos'!$B$7:$B$106,"&lt;="&amp;E18,'Rendimentos'!$E$7:$E$106,"Outros rendimentos"),0))</f>
        <v/>
      </c>
      <c r="L18" s="26">
        <f>IF(OR(B18="",C18=""),"",IFERROR(SUM(H18:K18),0))</f>
        <v/>
      </c>
      <c r="M18" s="26">
        <f>IF(OR(B18="",C18=""),"",IFERROR(SUMIFS('Rendimentos'!$I$7:$I$106,'Rendimentos'!$B$7:$B$106,"&gt;="&amp;D18,'Rendimentos'!$B$7:$B$106,"&lt;="&amp;E18),0))</f>
        <v/>
      </c>
      <c r="N18" s="26">
        <f>IF(OR(B18="",C18=""),"",IFERROR(L18-M18,0))</f>
        <v/>
      </c>
      <c r="O18" s="6">
        <f>IF(OR(B18="",C18=""),"",IFERROR(COUNTIFS('Rendimentos'!$B$7:$B$106,"&gt;="&amp;D18,'Rendimentos'!$B$7:$B$106,"&lt;="&amp;E18,'Rendimentos'!$L$7:$L$106,"&lt;&gt;Conciliado"),0))</f>
        <v/>
      </c>
      <c r="P18" s="4" t="n"/>
      <c r="Q18" s="25" t="n"/>
      <c r="R18" s="14" t="n"/>
      <c r="S18" s="13" t="n"/>
      <c r="T18" s="13" t="n"/>
      <c r="U18" s="6">
        <f>IF(OR(B18="",C18=""),"",IF(OR(P18="Submetida",P18="Substituída"),IF(Q18="","Falta data de submissão",IF(R18="","Falta referência do comprovativo",IF(Q18&gt;G18,"Data posterior ao prazo — confirmar","Submissão registada"))),IF(P18="Não submetida","Situação assinalada pelo utilizador",IF('Painel'!$B$6&gt;G18,"Prazo decorrido — confirmar no portal","Por preparar"))))</f>
        <v/>
      </c>
      <c r="V18" s="6">
        <f>IF(OR(B18="",C18=""),"",IFERROR(IF(COUNTIFS($B$10:$B$109,B18,$C$10:$C$109,C18)&gt;1,"Período duplicado — manter uma só linha",IF(ROUND(L18-SUM(H18:K18),2)&lt;&gt;0,"Total por categorias divergente",IF(N18&lt;&gt;0,"Diferença face a comprovativos",IF(O18&gt;0,"Registos por conciliar","Total interno conciliado")))),"Verificar"))</f>
        <v/>
      </c>
    </row>
    <row r="19">
      <c r="A19" s="6">
        <f>IF(B19="","",ROW()-9)</f>
        <v/>
      </c>
      <c r="B19" s="4" t="n"/>
      <c r="C19" s="4" t="n"/>
      <c r="D19" s="24">
        <f>IFERROR(DATE(B19,CHOOSE(MATCH(C19,{"T1","T2","T3","T4"},0),1,4,7,10),1),"")</f>
        <v/>
      </c>
      <c r="E19" s="24">
        <f>IFERROR(DATE(B19,CHOOSE(MATCH(C19,{"T1","T2","T3","T4"},0),4,7,10,13),0),"")</f>
        <v/>
      </c>
      <c r="F19" s="6">
        <f>IFERROR(CHOOSE(MATCH(C19,{"T1","T2","T3","T4"},0),"abril","julho","outubro","janeiro"),"")</f>
        <v/>
      </c>
      <c r="G19" s="24">
        <f>IFERROR(DATE(B19+IF(C19="T4",1,0),CHOOSE(MATCH(C19,{"T1","T2","T3","T4"},0),5,8,11,2),0),"")</f>
        <v/>
      </c>
      <c r="H19" s="26">
        <f>IF(OR(B19="",C19=""),"",IFERROR(SUMIFS('Rendimentos'!$J$7:$J$106,'Rendimentos'!$B$7:$B$106,"&gt;="&amp;D19,'Rendimentos'!$B$7:$B$106,"&lt;="&amp;E19,'Rendimentos'!$E$7:$E$106,"Vendas de bens"),0))</f>
        <v/>
      </c>
      <c r="I19" s="26">
        <f>IF(OR(B19="",C19=""),"",IFERROR(SUMIFS('Rendimentos'!$J$7:$J$106,'Rendimentos'!$B$7:$B$106,"&gt;="&amp;D19,'Rendimentos'!$B$7:$B$106,"&lt;="&amp;E19,'Rendimentos'!$E$7:$E$106,"Produção de bens"),0))</f>
        <v/>
      </c>
      <c r="J19" s="26">
        <f>IF(OR(B19="",C19=""),"",IFERROR(SUMIFS('Rendimentos'!$J$7:$J$106,'Rendimentos'!$B$7:$B$106,"&gt;="&amp;D19,'Rendimentos'!$B$7:$B$106,"&lt;="&amp;E19,'Rendimentos'!$E$7:$E$106,"Prestações de serviços"),0))</f>
        <v/>
      </c>
      <c r="K19" s="26">
        <f>IF(OR(B19="",C19=""),"",IFERROR(SUMIFS('Rendimentos'!$J$7:$J$106,'Rendimentos'!$B$7:$B$106,"&gt;="&amp;D19,'Rendimentos'!$B$7:$B$106,"&lt;="&amp;E19,'Rendimentos'!$E$7:$E$106,"Outros rendimentos"),0))</f>
        <v/>
      </c>
      <c r="L19" s="26">
        <f>IF(OR(B19="",C19=""),"",IFERROR(SUM(H19:K19),0))</f>
        <v/>
      </c>
      <c r="M19" s="26">
        <f>IF(OR(B19="",C19=""),"",IFERROR(SUMIFS('Rendimentos'!$I$7:$I$106,'Rendimentos'!$B$7:$B$106,"&gt;="&amp;D19,'Rendimentos'!$B$7:$B$106,"&lt;="&amp;E19),0))</f>
        <v/>
      </c>
      <c r="N19" s="26">
        <f>IF(OR(B19="",C19=""),"",IFERROR(L19-M19,0))</f>
        <v/>
      </c>
      <c r="O19" s="6">
        <f>IF(OR(B19="",C19=""),"",IFERROR(COUNTIFS('Rendimentos'!$B$7:$B$106,"&gt;="&amp;D19,'Rendimentos'!$B$7:$B$106,"&lt;="&amp;E19,'Rendimentos'!$L$7:$L$106,"&lt;&gt;Conciliado"),0))</f>
        <v/>
      </c>
      <c r="P19" s="4" t="n"/>
      <c r="Q19" s="25" t="n"/>
      <c r="R19" s="14" t="n"/>
      <c r="S19" s="13" t="n"/>
      <c r="T19" s="13" t="n"/>
      <c r="U19" s="6">
        <f>IF(OR(B19="",C19=""),"",IF(OR(P19="Submetida",P19="Substituída"),IF(Q19="","Falta data de submissão",IF(R19="","Falta referência do comprovativo",IF(Q19&gt;G19,"Data posterior ao prazo — confirmar","Submissão registada"))),IF(P19="Não submetida","Situação assinalada pelo utilizador",IF('Painel'!$B$6&gt;G19,"Prazo decorrido — confirmar no portal","Por preparar"))))</f>
        <v/>
      </c>
      <c r="V19" s="6">
        <f>IF(OR(B19="",C19=""),"",IFERROR(IF(COUNTIFS($B$10:$B$109,B19,$C$10:$C$109,C19)&gt;1,"Período duplicado — manter uma só linha",IF(ROUND(L19-SUM(H19:K19),2)&lt;&gt;0,"Total por categorias divergente",IF(N19&lt;&gt;0,"Diferença face a comprovativos",IF(O19&gt;0,"Registos por conciliar","Total interno conciliado")))),"Verificar"))</f>
        <v/>
      </c>
    </row>
    <row r="20">
      <c r="A20" s="6">
        <f>IF(B20="","",ROW()-9)</f>
        <v/>
      </c>
      <c r="B20" s="4" t="n"/>
      <c r="C20" s="4" t="n"/>
      <c r="D20" s="24">
        <f>IFERROR(DATE(B20,CHOOSE(MATCH(C20,{"T1","T2","T3","T4"},0),1,4,7,10),1),"")</f>
        <v/>
      </c>
      <c r="E20" s="24">
        <f>IFERROR(DATE(B20,CHOOSE(MATCH(C20,{"T1","T2","T3","T4"},0),4,7,10,13),0),"")</f>
        <v/>
      </c>
      <c r="F20" s="6">
        <f>IFERROR(CHOOSE(MATCH(C20,{"T1","T2","T3","T4"},0),"abril","julho","outubro","janeiro"),"")</f>
        <v/>
      </c>
      <c r="G20" s="24">
        <f>IFERROR(DATE(B20+IF(C20="T4",1,0),CHOOSE(MATCH(C20,{"T1","T2","T3","T4"},0),5,8,11,2),0),"")</f>
        <v/>
      </c>
      <c r="H20" s="26">
        <f>IF(OR(B20="",C20=""),"",IFERROR(SUMIFS('Rendimentos'!$J$7:$J$106,'Rendimentos'!$B$7:$B$106,"&gt;="&amp;D20,'Rendimentos'!$B$7:$B$106,"&lt;="&amp;E20,'Rendimentos'!$E$7:$E$106,"Vendas de bens"),0))</f>
        <v/>
      </c>
      <c r="I20" s="26">
        <f>IF(OR(B20="",C20=""),"",IFERROR(SUMIFS('Rendimentos'!$J$7:$J$106,'Rendimentos'!$B$7:$B$106,"&gt;="&amp;D20,'Rendimentos'!$B$7:$B$106,"&lt;="&amp;E20,'Rendimentos'!$E$7:$E$106,"Produção de bens"),0))</f>
        <v/>
      </c>
      <c r="J20" s="26">
        <f>IF(OR(B20="",C20=""),"",IFERROR(SUMIFS('Rendimentos'!$J$7:$J$106,'Rendimentos'!$B$7:$B$106,"&gt;="&amp;D20,'Rendimentos'!$B$7:$B$106,"&lt;="&amp;E20,'Rendimentos'!$E$7:$E$106,"Prestações de serviços"),0))</f>
        <v/>
      </c>
      <c r="K20" s="26">
        <f>IF(OR(B20="",C20=""),"",IFERROR(SUMIFS('Rendimentos'!$J$7:$J$106,'Rendimentos'!$B$7:$B$106,"&gt;="&amp;D20,'Rendimentos'!$B$7:$B$106,"&lt;="&amp;E20,'Rendimentos'!$E$7:$E$106,"Outros rendimentos"),0))</f>
        <v/>
      </c>
      <c r="L20" s="26">
        <f>IF(OR(B20="",C20=""),"",IFERROR(SUM(H20:K20),0))</f>
        <v/>
      </c>
      <c r="M20" s="26">
        <f>IF(OR(B20="",C20=""),"",IFERROR(SUMIFS('Rendimentos'!$I$7:$I$106,'Rendimentos'!$B$7:$B$106,"&gt;="&amp;D20,'Rendimentos'!$B$7:$B$106,"&lt;="&amp;E20),0))</f>
        <v/>
      </c>
      <c r="N20" s="26">
        <f>IF(OR(B20="",C20=""),"",IFERROR(L20-M20,0))</f>
        <v/>
      </c>
      <c r="O20" s="6">
        <f>IF(OR(B20="",C20=""),"",IFERROR(COUNTIFS('Rendimentos'!$B$7:$B$106,"&gt;="&amp;D20,'Rendimentos'!$B$7:$B$106,"&lt;="&amp;E20,'Rendimentos'!$L$7:$L$106,"&lt;&gt;Conciliado"),0))</f>
        <v/>
      </c>
      <c r="P20" s="4" t="n"/>
      <c r="Q20" s="25" t="n"/>
      <c r="R20" s="14" t="n"/>
      <c r="S20" s="13" t="n"/>
      <c r="T20" s="13" t="n"/>
      <c r="U20" s="6">
        <f>IF(OR(B20="",C20=""),"",IF(OR(P20="Submetida",P20="Substituída"),IF(Q20="","Falta data de submissão",IF(R20="","Falta referência do comprovativo",IF(Q20&gt;G20,"Data posterior ao prazo — confirmar","Submissão registada"))),IF(P20="Não submetida","Situação assinalada pelo utilizador",IF('Painel'!$B$6&gt;G20,"Prazo decorrido — confirmar no portal","Por preparar"))))</f>
        <v/>
      </c>
      <c r="V20" s="6">
        <f>IF(OR(B20="",C20=""),"",IFERROR(IF(COUNTIFS($B$10:$B$109,B20,$C$10:$C$109,C20)&gt;1,"Período duplicado — manter uma só linha",IF(ROUND(L20-SUM(H20:K20),2)&lt;&gt;0,"Total por categorias divergente",IF(N20&lt;&gt;0,"Diferença face a comprovativos",IF(O20&gt;0,"Registos por conciliar","Total interno conciliado")))),"Verificar"))</f>
        <v/>
      </c>
    </row>
    <row r="21">
      <c r="A21" s="6">
        <f>IF(B21="","",ROW()-9)</f>
        <v/>
      </c>
      <c r="B21" s="4" t="n"/>
      <c r="C21" s="4" t="n"/>
      <c r="D21" s="24">
        <f>IFERROR(DATE(B21,CHOOSE(MATCH(C21,{"T1","T2","T3","T4"},0),1,4,7,10),1),"")</f>
        <v/>
      </c>
      <c r="E21" s="24">
        <f>IFERROR(DATE(B21,CHOOSE(MATCH(C21,{"T1","T2","T3","T4"},0),4,7,10,13),0),"")</f>
        <v/>
      </c>
      <c r="F21" s="6">
        <f>IFERROR(CHOOSE(MATCH(C21,{"T1","T2","T3","T4"},0),"abril","julho","outubro","janeiro"),"")</f>
        <v/>
      </c>
      <c r="G21" s="24">
        <f>IFERROR(DATE(B21+IF(C21="T4",1,0),CHOOSE(MATCH(C21,{"T1","T2","T3","T4"},0),5,8,11,2),0),"")</f>
        <v/>
      </c>
      <c r="H21" s="26">
        <f>IF(OR(B21="",C21=""),"",IFERROR(SUMIFS('Rendimentos'!$J$7:$J$106,'Rendimentos'!$B$7:$B$106,"&gt;="&amp;D21,'Rendimentos'!$B$7:$B$106,"&lt;="&amp;E21,'Rendimentos'!$E$7:$E$106,"Vendas de bens"),0))</f>
        <v/>
      </c>
      <c r="I21" s="26">
        <f>IF(OR(B21="",C21=""),"",IFERROR(SUMIFS('Rendimentos'!$J$7:$J$106,'Rendimentos'!$B$7:$B$106,"&gt;="&amp;D21,'Rendimentos'!$B$7:$B$106,"&lt;="&amp;E21,'Rendimentos'!$E$7:$E$106,"Produção de bens"),0))</f>
        <v/>
      </c>
      <c r="J21" s="26">
        <f>IF(OR(B21="",C21=""),"",IFERROR(SUMIFS('Rendimentos'!$J$7:$J$106,'Rendimentos'!$B$7:$B$106,"&gt;="&amp;D21,'Rendimentos'!$B$7:$B$106,"&lt;="&amp;E21,'Rendimentos'!$E$7:$E$106,"Prestações de serviços"),0))</f>
        <v/>
      </c>
      <c r="K21" s="26">
        <f>IF(OR(B21="",C21=""),"",IFERROR(SUMIFS('Rendimentos'!$J$7:$J$106,'Rendimentos'!$B$7:$B$106,"&gt;="&amp;D21,'Rendimentos'!$B$7:$B$106,"&lt;="&amp;E21,'Rendimentos'!$E$7:$E$106,"Outros rendimentos"),0))</f>
        <v/>
      </c>
      <c r="L21" s="26">
        <f>IF(OR(B21="",C21=""),"",IFERROR(SUM(H21:K21),0))</f>
        <v/>
      </c>
      <c r="M21" s="26">
        <f>IF(OR(B21="",C21=""),"",IFERROR(SUMIFS('Rendimentos'!$I$7:$I$106,'Rendimentos'!$B$7:$B$106,"&gt;="&amp;D21,'Rendimentos'!$B$7:$B$106,"&lt;="&amp;E21),0))</f>
        <v/>
      </c>
      <c r="N21" s="26">
        <f>IF(OR(B21="",C21=""),"",IFERROR(L21-M21,0))</f>
        <v/>
      </c>
      <c r="O21" s="6">
        <f>IF(OR(B21="",C21=""),"",IFERROR(COUNTIFS('Rendimentos'!$B$7:$B$106,"&gt;="&amp;D21,'Rendimentos'!$B$7:$B$106,"&lt;="&amp;E21,'Rendimentos'!$L$7:$L$106,"&lt;&gt;Conciliado"),0))</f>
        <v/>
      </c>
      <c r="P21" s="4" t="n"/>
      <c r="Q21" s="25" t="n"/>
      <c r="R21" s="14" t="n"/>
      <c r="S21" s="13" t="n"/>
      <c r="T21" s="13" t="n"/>
      <c r="U21" s="6">
        <f>IF(OR(B21="",C21=""),"",IF(OR(P21="Submetida",P21="Substituída"),IF(Q21="","Falta data de submissão",IF(R21="","Falta referência do comprovativo",IF(Q21&gt;G21,"Data posterior ao prazo — confirmar","Submissão registada"))),IF(P21="Não submetida","Situação assinalada pelo utilizador",IF('Painel'!$B$6&gt;G21,"Prazo decorrido — confirmar no portal","Por preparar"))))</f>
        <v/>
      </c>
      <c r="V21" s="6">
        <f>IF(OR(B21="",C21=""),"",IFERROR(IF(COUNTIFS($B$10:$B$109,B21,$C$10:$C$109,C21)&gt;1,"Período duplicado — manter uma só linha",IF(ROUND(L21-SUM(H21:K21),2)&lt;&gt;0,"Total por categorias divergente",IF(N21&lt;&gt;0,"Diferença face a comprovativos",IF(O21&gt;0,"Registos por conciliar","Total interno conciliado")))),"Verificar"))</f>
        <v/>
      </c>
    </row>
    <row r="22">
      <c r="A22" s="6">
        <f>IF(B22="","",ROW()-9)</f>
        <v/>
      </c>
      <c r="B22" s="4" t="n"/>
      <c r="C22" s="4" t="n"/>
      <c r="D22" s="24">
        <f>IFERROR(DATE(B22,CHOOSE(MATCH(C22,{"T1","T2","T3","T4"},0),1,4,7,10),1),"")</f>
        <v/>
      </c>
      <c r="E22" s="24">
        <f>IFERROR(DATE(B22,CHOOSE(MATCH(C22,{"T1","T2","T3","T4"},0),4,7,10,13),0),"")</f>
        <v/>
      </c>
      <c r="F22" s="6">
        <f>IFERROR(CHOOSE(MATCH(C22,{"T1","T2","T3","T4"},0),"abril","julho","outubro","janeiro"),"")</f>
        <v/>
      </c>
      <c r="G22" s="24">
        <f>IFERROR(DATE(B22+IF(C22="T4",1,0),CHOOSE(MATCH(C22,{"T1","T2","T3","T4"},0),5,8,11,2),0),"")</f>
        <v/>
      </c>
      <c r="H22" s="26">
        <f>IF(OR(B22="",C22=""),"",IFERROR(SUMIFS('Rendimentos'!$J$7:$J$106,'Rendimentos'!$B$7:$B$106,"&gt;="&amp;D22,'Rendimentos'!$B$7:$B$106,"&lt;="&amp;E22,'Rendimentos'!$E$7:$E$106,"Vendas de bens"),0))</f>
        <v/>
      </c>
      <c r="I22" s="26">
        <f>IF(OR(B22="",C22=""),"",IFERROR(SUMIFS('Rendimentos'!$J$7:$J$106,'Rendimentos'!$B$7:$B$106,"&gt;="&amp;D22,'Rendimentos'!$B$7:$B$106,"&lt;="&amp;E22,'Rendimentos'!$E$7:$E$106,"Produção de bens"),0))</f>
        <v/>
      </c>
      <c r="J22" s="26">
        <f>IF(OR(B22="",C22=""),"",IFERROR(SUMIFS('Rendimentos'!$J$7:$J$106,'Rendimentos'!$B$7:$B$106,"&gt;="&amp;D22,'Rendimentos'!$B$7:$B$106,"&lt;="&amp;E22,'Rendimentos'!$E$7:$E$106,"Prestações de serviços"),0))</f>
        <v/>
      </c>
      <c r="K22" s="26">
        <f>IF(OR(B22="",C22=""),"",IFERROR(SUMIFS('Rendimentos'!$J$7:$J$106,'Rendimentos'!$B$7:$B$106,"&gt;="&amp;D22,'Rendimentos'!$B$7:$B$106,"&lt;="&amp;E22,'Rendimentos'!$E$7:$E$106,"Outros rendimentos"),0))</f>
        <v/>
      </c>
      <c r="L22" s="26">
        <f>IF(OR(B22="",C22=""),"",IFERROR(SUM(H22:K22),0))</f>
        <v/>
      </c>
      <c r="M22" s="26">
        <f>IF(OR(B22="",C22=""),"",IFERROR(SUMIFS('Rendimentos'!$I$7:$I$106,'Rendimentos'!$B$7:$B$106,"&gt;="&amp;D22,'Rendimentos'!$B$7:$B$106,"&lt;="&amp;E22),0))</f>
        <v/>
      </c>
      <c r="N22" s="26">
        <f>IF(OR(B22="",C22=""),"",IFERROR(L22-M22,0))</f>
        <v/>
      </c>
      <c r="O22" s="6">
        <f>IF(OR(B22="",C22=""),"",IFERROR(COUNTIFS('Rendimentos'!$B$7:$B$106,"&gt;="&amp;D22,'Rendimentos'!$B$7:$B$106,"&lt;="&amp;E22,'Rendimentos'!$L$7:$L$106,"&lt;&gt;Conciliado"),0))</f>
        <v/>
      </c>
      <c r="P22" s="4" t="n"/>
      <c r="Q22" s="25" t="n"/>
      <c r="R22" s="14" t="n"/>
      <c r="S22" s="13" t="n"/>
      <c r="T22" s="13" t="n"/>
      <c r="U22" s="6">
        <f>IF(OR(B22="",C22=""),"",IF(OR(P22="Submetida",P22="Substituída"),IF(Q22="","Falta data de submissão",IF(R22="","Falta referência do comprovativo",IF(Q22&gt;G22,"Data posterior ao prazo — confirmar","Submissão registada"))),IF(P22="Não submetida","Situação assinalada pelo utilizador",IF('Painel'!$B$6&gt;G22,"Prazo decorrido — confirmar no portal","Por preparar"))))</f>
        <v/>
      </c>
      <c r="V22" s="6">
        <f>IF(OR(B22="",C22=""),"",IFERROR(IF(COUNTIFS($B$10:$B$109,B22,$C$10:$C$109,C22)&gt;1,"Período duplicado — manter uma só linha",IF(ROUND(L22-SUM(H22:K22),2)&lt;&gt;0,"Total por categorias divergente",IF(N22&lt;&gt;0,"Diferença face a comprovativos",IF(O22&gt;0,"Registos por conciliar","Total interno conciliado")))),"Verificar"))</f>
        <v/>
      </c>
    </row>
    <row r="23">
      <c r="A23" s="6">
        <f>IF(B23="","",ROW()-9)</f>
        <v/>
      </c>
      <c r="B23" s="4" t="n"/>
      <c r="C23" s="4" t="n"/>
      <c r="D23" s="24">
        <f>IFERROR(DATE(B23,CHOOSE(MATCH(C23,{"T1","T2","T3","T4"},0),1,4,7,10),1),"")</f>
        <v/>
      </c>
      <c r="E23" s="24">
        <f>IFERROR(DATE(B23,CHOOSE(MATCH(C23,{"T1","T2","T3","T4"},0),4,7,10,13),0),"")</f>
        <v/>
      </c>
      <c r="F23" s="6">
        <f>IFERROR(CHOOSE(MATCH(C23,{"T1","T2","T3","T4"},0),"abril","julho","outubro","janeiro"),"")</f>
        <v/>
      </c>
      <c r="G23" s="24">
        <f>IFERROR(DATE(B23+IF(C23="T4",1,0),CHOOSE(MATCH(C23,{"T1","T2","T3","T4"},0),5,8,11,2),0),"")</f>
        <v/>
      </c>
      <c r="H23" s="26">
        <f>IF(OR(B23="",C23=""),"",IFERROR(SUMIFS('Rendimentos'!$J$7:$J$106,'Rendimentos'!$B$7:$B$106,"&gt;="&amp;D23,'Rendimentos'!$B$7:$B$106,"&lt;="&amp;E23,'Rendimentos'!$E$7:$E$106,"Vendas de bens"),0))</f>
        <v/>
      </c>
      <c r="I23" s="26">
        <f>IF(OR(B23="",C23=""),"",IFERROR(SUMIFS('Rendimentos'!$J$7:$J$106,'Rendimentos'!$B$7:$B$106,"&gt;="&amp;D23,'Rendimentos'!$B$7:$B$106,"&lt;="&amp;E23,'Rendimentos'!$E$7:$E$106,"Produção de bens"),0))</f>
        <v/>
      </c>
      <c r="J23" s="26">
        <f>IF(OR(B23="",C23=""),"",IFERROR(SUMIFS('Rendimentos'!$J$7:$J$106,'Rendimentos'!$B$7:$B$106,"&gt;="&amp;D23,'Rendimentos'!$B$7:$B$106,"&lt;="&amp;E23,'Rendimentos'!$E$7:$E$106,"Prestações de serviços"),0))</f>
        <v/>
      </c>
      <c r="K23" s="26">
        <f>IF(OR(B23="",C23=""),"",IFERROR(SUMIFS('Rendimentos'!$J$7:$J$106,'Rendimentos'!$B$7:$B$106,"&gt;="&amp;D23,'Rendimentos'!$B$7:$B$106,"&lt;="&amp;E23,'Rendimentos'!$E$7:$E$106,"Outros rendimentos"),0))</f>
        <v/>
      </c>
      <c r="L23" s="26">
        <f>IF(OR(B23="",C23=""),"",IFERROR(SUM(H23:K23),0))</f>
        <v/>
      </c>
      <c r="M23" s="26">
        <f>IF(OR(B23="",C23=""),"",IFERROR(SUMIFS('Rendimentos'!$I$7:$I$106,'Rendimentos'!$B$7:$B$106,"&gt;="&amp;D23,'Rendimentos'!$B$7:$B$106,"&lt;="&amp;E23),0))</f>
        <v/>
      </c>
      <c r="N23" s="26">
        <f>IF(OR(B23="",C23=""),"",IFERROR(L23-M23,0))</f>
        <v/>
      </c>
      <c r="O23" s="6">
        <f>IF(OR(B23="",C23=""),"",IFERROR(COUNTIFS('Rendimentos'!$B$7:$B$106,"&gt;="&amp;D23,'Rendimentos'!$B$7:$B$106,"&lt;="&amp;E23,'Rendimentos'!$L$7:$L$106,"&lt;&gt;Conciliado"),0))</f>
        <v/>
      </c>
      <c r="P23" s="4" t="n"/>
      <c r="Q23" s="25" t="n"/>
      <c r="R23" s="14" t="n"/>
      <c r="S23" s="13" t="n"/>
      <c r="T23" s="13" t="n"/>
      <c r="U23" s="6">
        <f>IF(OR(B23="",C23=""),"",IF(OR(P23="Submetida",P23="Substituída"),IF(Q23="","Falta data de submissão",IF(R23="","Falta referência do comprovativo",IF(Q23&gt;G23,"Data posterior ao prazo — confirmar","Submissão registada"))),IF(P23="Não submetida","Situação assinalada pelo utilizador",IF('Painel'!$B$6&gt;G23,"Prazo decorrido — confirmar no portal","Por preparar"))))</f>
        <v/>
      </c>
      <c r="V23" s="6">
        <f>IF(OR(B23="",C23=""),"",IFERROR(IF(COUNTIFS($B$10:$B$109,B23,$C$10:$C$109,C23)&gt;1,"Período duplicado — manter uma só linha",IF(ROUND(L23-SUM(H23:K23),2)&lt;&gt;0,"Total por categorias divergente",IF(N23&lt;&gt;0,"Diferença face a comprovativos",IF(O23&gt;0,"Registos por conciliar","Total interno conciliado")))),"Verificar"))</f>
        <v/>
      </c>
    </row>
    <row r="24">
      <c r="A24" s="6">
        <f>IF(B24="","",ROW()-9)</f>
        <v/>
      </c>
      <c r="B24" s="4" t="n"/>
      <c r="C24" s="4" t="n"/>
      <c r="D24" s="24">
        <f>IFERROR(DATE(B24,CHOOSE(MATCH(C24,{"T1","T2","T3","T4"},0),1,4,7,10),1),"")</f>
        <v/>
      </c>
      <c r="E24" s="24">
        <f>IFERROR(DATE(B24,CHOOSE(MATCH(C24,{"T1","T2","T3","T4"},0),4,7,10,13),0),"")</f>
        <v/>
      </c>
      <c r="F24" s="6">
        <f>IFERROR(CHOOSE(MATCH(C24,{"T1","T2","T3","T4"},0),"abril","julho","outubro","janeiro"),"")</f>
        <v/>
      </c>
      <c r="G24" s="24">
        <f>IFERROR(DATE(B24+IF(C24="T4",1,0),CHOOSE(MATCH(C24,{"T1","T2","T3","T4"},0),5,8,11,2),0),"")</f>
        <v/>
      </c>
      <c r="H24" s="26">
        <f>IF(OR(B24="",C24=""),"",IFERROR(SUMIFS('Rendimentos'!$J$7:$J$106,'Rendimentos'!$B$7:$B$106,"&gt;="&amp;D24,'Rendimentos'!$B$7:$B$106,"&lt;="&amp;E24,'Rendimentos'!$E$7:$E$106,"Vendas de bens"),0))</f>
        <v/>
      </c>
      <c r="I24" s="26">
        <f>IF(OR(B24="",C24=""),"",IFERROR(SUMIFS('Rendimentos'!$J$7:$J$106,'Rendimentos'!$B$7:$B$106,"&gt;="&amp;D24,'Rendimentos'!$B$7:$B$106,"&lt;="&amp;E24,'Rendimentos'!$E$7:$E$106,"Produção de bens"),0))</f>
        <v/>
      </c>
      <c r="J24" s="26">
        <f>IF(OR(B24="",C24=""),"",IFERROR(SUMIFS('Rendimentos'!$J$7:$J$106,'Rendimentos'!$B$7:$B$106,"&gt;="&amp;D24,'Rendimentos'!$B$7:$B$106,"&lt;="&amp;E24,'Rendimentos'!$E$7:$E$106,"Prestações de serviços"),0))</f>
        <v/>
      </c>
      <c r="K24" s="26">
        <f>IF(OR(B24="",C24=""),"",IFERROR(SUMIFS('Rendimentos'!$J$7:$J$106,'Rendimentos'!$B$7:$B$106,"&gt;="&amp;D24,'Rendimentos'!$B$7:$B$106,"&lt;="&amp;E24,'Rendimentos'!$E$7:$E$106,"Outros rendimentos"),0))</f>
        <v/>
      </c>
      <c r="L24" s="26">
        <f>IF(OR(B24="",C24=""),"",IFERROR(SUM(H24:K24),0))</f>
        <v/>
      </c>
      <c r="M24" s="26">
        <f>IF(OR(B24="",C24=""),"",IFERROR(SUMIFS('Rendimentos'!$I$7:$I$106,'Rendimentos'!$B$7:$B$106,"&gt;="&amp;D24,'Rendimentos'!$B$7:$B$106,"&lt;="&amp;E24),0))</f>
        <v/>
      </c>
      <c r="N24" s="26">
        <f>IF(OR(B24="",C24=""),"",IFERROR(L24-M24,0))</f>
        <v/>
      </c>
      <c r="O24" s="6">
        <f>IF(OR(B24="",C24=""),"",IFERROR(COUNTIFS('Rendimentos'!$B$7:$B$106,"&gt;="&amp;D24,'Rendimentos'!$B$7:$B$106,"&lt;="&amp;E24,'Rendimentos'!$L$7:$L$106,"&lt;&gt;Conciliado"),0))</f>
        <v/>
      </c>
      <c r="P24" s="4" t="n"/>
      <c r="Q24" s="25" t="n"/>
      <c r="R24" s="14" t="n"/>
      <c r="S24" s="13" t="n"/>
      <c r="T24" s="13" t="n"/>
      <c r="U24" s="6">
        <f>IF(OR(B24="",C24=""),"",IF(OR(P24="Submetida",P24="Substituída"),IF(Q24="","Falta data de submissão",IF(R24="","Falta referência do comprovativo",IF(Q24&gt;G24,"Data posterior ao prazo — confirmar","Submissão registada"))),IF(P24="Não submetida","Situação assinalada pelo utilizador",IF('Painel'!$B$6&gt;G24,"Prazo decorrido — confirmar no portal","Por preparar"))))</f>
        <v/>
      </c>
      <c r="V24" s="6">
        <f>IF(OR(B24="",C24=""),"",IFERROR(IF(COUNTIFS($B$10:$B$109,B24,$C$10:$C$109,C24)&gt;1,"Período duplicado — manter uma só linha",IF(ROUND(L24-SUM(H24:K24),2)&lt;&gt;0,"Total por categorias divergente",IF(N24&lt;&gt;0,"Diferença face a comprovativos",IF(O24&gt;0,"Registos por conciliar","Total interno conciliado")))),"Verificar"))</f>
        <v/>
      </c>
    </row>
    <row r="25">
      <c r="A25" s="6">
        <f>IF(B25="","",ROW()-9)</f>
        <v/>
      </c>
      <c r="B25" s="4" t="n"/>
      <c r="C25" s="4" t="n"/>
      <c r="D25" s="24">
        <f>IFERROR(DATE(B25,CHOOSE(MATCH(C25,{"T1","T2","T3","T4"},0),1,4,7,10),1),"")</f>
        <v/>
      </c>
      <c r="E25" s="24">
        <f>IFERROR(DATE(B25,CHOOSE(MATCH(C25,{"T1","T2","T3","T4"},0),4,7,10,13),0),"")</f>
        <v/>
      </c>
      <c r="F25" s="6">
        <f>IFERROR(CHOOSE(MATCH(C25,{"T1","T2","T3","T4"},0),"abril","julho","outubro","janeiro"),"")</f>
        <v/>
      </c>
      <c r="G25" s="24">
        <f>IFERROR(DATE(B25+IF(C25="T4",1,0),CHOOSE(MATCH(C25,{"T1","T2","T3","T4"},0),5,8,11,2),0),"")</f>
        <v/>
      </c>
      <c r="H25" s="26">
        <f>IF(OR(B25="",C25=""),"",IFERROR(SUMIFS('Rendimentos'!$J$7:$J$106,'Rendimentos'!$B$7:$B$106,"&gt;="&amp;D25,'Rendimentos'!$B$7:$B$106,"&lt;="&amp;E25,'Rendimentos'!$E$7:$E$106,"Vendas de bens"),0))</f>
        <v/>
      </c>
      <c r="I25" s="26">
        <f>IF(OR(B25="",C25=""),"",IFERROR(SUMIFS('Rendimentos'!$J$7:$J$106,'Rendimentos'!$B$7:$B$106,"&gt;="&amp;D25,'Rendimentos'!$B$7:$B$106,"&lt;="&amp;E25,'Rendimentos'!$E$7:$E$106,"Produção de bens"),0))</f>
        <v/>
      </c>
      <c r="J25" s="26">
        <f>IF(OR(B25="",C25=""),"",IFERROR(SUMIFS('Rendimentos'!$J$7:$J$106,'Rendimentos'!$B$7:$B$106,"&gt;="&amp;D25,'Rendimentos'!$B$7:$B$106,"&lt;="&amp;E25,'Rendimentos'!$E$7:$E$106,"Prestações de serviços"),0))</f>
        <v/>
      </c>
      <c r="K25" s="26">
        <f>IF(OR(B25="",C25=""),"",IFERROR(SUMIFS('Rendimentos'!$J$7:$J$106,'Rendimentos'!$B$7:$B$106,"&gt;="&amp;D25,'Rendimentos'!$B$7:$B$106,"&lt;="&amp;E25,'Rendimentos'!$E$7:$E$106,"Outros rendimentos"),0))</f>
        <v/>
      </c>
      <c r="L25" s="26">
        <f>IF(OR(B25="",C25=""),"",IFERROR(SUM(H25:K25),0))</f>
        <v/>
      </c>
      <c r="M25" s="26">
        <f>IF(OR(B25="",C25=""),"",IFERROR(SUMIFS('Rendimentos'!$I$7:$I$106,'Rendimentos'!$B$7:$B$106,"&gt;="&amp;D25,'Rendimentos'!$B$7:$B$106,"&lt;="&amp;E25),0))</f>
        <v/>
      </c>
      <c r="N25" s="26">
        <f>IF(OR(B25="",C25=""),"",IFERROR(L25-M25,0))</f>
        <v/>
      </c>
      <c r="O25" s="6">
        <f>IF(OR(B25="",C25=""),"",IFERROR(COUNTIFS('Rendimentos'!$B$7:$B$106,"&gt;="&amp;D25,'Rendimentos'!$B$7:$B$106,"&lt;="&amp;E25,'Rendimentos'!$L$7:$L$106,"&lt;&gt;Conciliado"),0))</f>
        <v/>
      </c>
      <c r="P25" s="4" t="n"/>
      <c r="Q25" s="25" t="n"/>
      <c r="R25" s="14" t="n"/>
      <c r="S25" s="13" t="n"/>
      <c r="T25" s="13" t="n"/>
      <c r="U25" s="6">
        <f>IF(OR(B25="",C25=""),"",IF(OR(P25="Submetida",P25="Substituída"),IF(Q25="","Falta data de submissão",IF(R25="","Falta referência do comprovativo",IF(Q25&gt;G25,"Data posterior ao prazo — confirmar","Submissão registada"))),IF(P25="Não submetida","Situação assinalada pelo utilizador",IF('Painel'!$B$6&gt;G25,"Prazo decorrido — confirmar no portal","Por preparar"))))</f>
        <v/>
      </c>
      <c r="V25" s="6">
        <f>IF(OR(B25="",C25=""),"",IFERROR(IF(COUNTIFS($B$10:$B$109,B25,$C$10:$C$109,C25)&gt;1,"Período duplicado — manter uma só linha",IF(ROUND(L25-SUM(H25:K25),2)&lt;&gt;0,"Total por categorias divergente",IF(N25&lt;&gt;0,"Diferença face a comprovativos",IF(O25&gt;0,"Registos por conciliar","Total interno conciliado")))),"Verificar"))</f>
        <v/>
      </c>
    </row>
    <row r="26">
      <c r="A26" s="6">
        <f>IF(B26="","",ROW()-9)</f>
        <v/>
      </c>
      <c r="B26" s="4" t="n"/>
      <c r="C26" s="4" t="n"/>
      <c r="D26" s="24">
        <f>IFERROR(DATE(B26,CHOOSE(MATCH(C26,{"T1","T2","T3","T4"},0),1,4,7,10),1),"")</f>
        <v/>
      </c>
      <c r="E26" s="24">
        <f>IFERROR(DATE(B26,CHOOSE(MATCH(C26,{"T1","T2","T3","T4"},0),4,7,10,13),0),"")</f>
        <v/>
      </c>
      <c r="F26" s="6">
        <f>IFERROR(CHOOSE(MATCH(C26,{"T1","T2","T3","T4"},0),"abril","julho","outubro","janeiro"),"")</f>
        <v/>
      </c>
      <c r="G26" s="24">
        <f>IFERROR(DATE(B26+IF(C26="T4",1,0),CHOOSE(MATCH(C26,{"T1","T2","T3","T4"},0),5,8,11,2),0),"")</f>
        <v/>
      </c>
      <c r="H26" s="26">
        <f>IF(OR(B26="",C26=""),"",IFERROR(SUMIFS('Rendimentos'!$J$7:$J$106,'Rendimentos'!$B$7:$B$106,"&gt;="&amp;D26,'Rendimentos'!$B$7:$B$106,"&lt;="&amp;E26,'Rendimentos'!$E$7:$E$106,"Vendas de bens"),0))</f>
        <v/>
      </c>
      <c r="I26" s="26">
        <f>IF(OR(B26="",C26=""),"",IFERROR(SUMIFS('Rendimentos'!$J$7:$J$106,'Rendimentos'!$B$7:$B$106,"&gt;="&amp;D26,'Rendimentos'!$B$7:$B$106,"&lt;="&amp;E26,'Rendimentos'!$E$7:$E$106,"Produção de bens"),0))</f>
        <v/>
      </c>
      <c r="J26" s="26">
        <f>IF(OR(B26="",C26=""),"",IFERROR(SUMIFS('Rendimentos'!$J$7:$J$106,'Rendimentos'!$B$7:$B$106,"&gt;="&amp;D26,'Rendimentos'!$B$7:$B$106,"&lt;="&amp;E26,'Rendimentos'!$E$7:$E$106,"Prestações de serviços"),0))</f>
        <v/>
      </c>
      <c r="K26" s="26">
        <f>IF(OR(B26="",C26=""),"",IFERROR(SUMIFS('Rendimentos'!$J$7:$J$106,'Rendimentos'!$B$7:$B$106,"&gt;="&amp;D26,'Rendimentos'!$B$7:$B$106,"&lt;="&amp;E26,'Rendimentos'!$E$7:$E$106,"Outros rendimentos"),0))</f>
        <v/>
      </c>
      <c r="L26" s="26">
        <f>IF(OR(B26="",C26=""),"",IFERROR(SUM(H26:K26),0))</f>
        <v/>
      </c>
      <c r="M26" s="26">
        <f>IF(OR(B26="",C26=""),"",IFERROR(SUMIFS('Rendimentos'!$I$7:$I$106,'Rendimentos'!$B$7:$B$106,"&gt;="&amp;D26,'Rendimentos'!$B$7:$B$106,"&lt;="&amp;E26),0))</f>
        <v/>
      </c>
      <c r="N26" s="26">
        <f>IF(OR(B26="",C26=""),"",IFERROR(L26-M26,0))</f>
        <v/>
      </c>
      <c r="O26" s="6">
        <f>IF(OR(B26="",C26=""),"",IFERROR(COUNTIFS('Rendimentos'!$B$7:$B$106,"&gt;="&amp;D26,'Rendimentos'!$B$7:$B$106,"&lt;="&amp;E26,'Rendimentos'!$L$7:$L$106,"&lt;&gt;Conciliado"),0))</f>
        <v/>
      </c>
      <c r="P26" s="4" t="n"/>
      <c r="Q26" s="25" t="n"/>
      <c r="R26" s="14" t="n"/>
      <c r="S26" s="13" t="n"/>
      <c r="T26" s="13" t="n"/>
      <c r="U26" s="6">
        <f>IF(OR(B26="",C26=""),"",IF(OR(P26="Submetida",P26="Substituída"),IF(Q26="","Falta data de submissão",IF(R26="","Falta referência do comprovativo",IF(Q26&gt;G26,"Data posterior ao prazo — confirmar","Submissão registada"))),IF(P26="Não submetida","Situação assinalada pelo utilizador",IF('Painel'!$B$6&gt;G26,"Prazo decorrido — confirmar no portal","Por preparar"))))</f>
        <v/>
      </c>
      <c r="V26" s="6">
        <f>IF(OR(B26="",C26=""),"",IFERROR(IF(COUNTIFS($B$10:$B$109,B26,$C$10:$C$109,C26)&gt;1,"Período duplicado — manter uma só linha",IF(ROUND(L26-SUM(H26:K26),2)&lt;&gt;0,"Total por categorias divergente",IF(N26&lt;&gt;0,"Diferença face a comprovativos",IF(O26&gt;0,"Registos por conciliar","Total interno conciliado")))),"Verificar"))</f>
        <v/>
      </c>
    </row>
    <row r="27">
      <c r="A27" s="6">
        <f>IF(B27="","",ROW()-9)</f>
        <v/>
      </c>
      <c r="B27" s="4" t="n"/>
      <c r="C27" s="4" t="n"/>
      <c r="D27" s="24">
        <f>IFERROR(DATE(B27,CHOOSE(MATCH(C27,{"T1","T2","T3","T4"},0),1,4,7,10),1),"")</f>
        <v/>
      </c>
      <c r="E27" s="24">
        <f>IFERROR(DATE(B27,CHOOSE(MATCH(C27,{"T1","T2","T3","T4"},0),4,7,10,13),0),"")</f>
        <v/>
      </c>
      <c r="F27" s="6">
        <f>IFERROR(CHOOSE(MATCH(C27,{"T1","T2","T3","T4"},0),"abril","julho","outubro","janeiro"),"")</f>
        <v/>
      </c>
      <c r="G27" s="24">
        <f>IFERROR(DATE(B27+IF(C27="T4",1,0),CHOOSE(MATCH(C27,{"T1","T2","T3","T4"},0),5,8,11,2),0),"")</f>
        <v/>
      </c>
      <c r="H27" s="26">
        <f>IF(OR(B27="",C27=""),"",IFERROR(SUMIFS('Rendimentos'!$J$7:$J$106,'Rendimentos'!$B$7:$B$106,"&gt;="&amp;D27,'Rendimentos'!$B$7:$B$106,"&lt;="&amp;E27,'Rendimentos'!$E$7:$E$106,"Vendas de bens"),0))</f>
        <v/>
      </c>
      <c r="I27" s="26">
        <f>IF(OR(B27="",C27=""),"",IFERROR(SUMIFS('Rendimentos'!$J$7:$J$106,'Rendimentos'!$B$7:$B$106,"&gt;="&amp;D27,'Rendimentos'!$B$7:$B$106,"&lt;="&amp;E27,'Rendimentos'!$E$7:$E$106,"Produção de bens"),0))</f>
        <v/>
      </c>
      <c r="J27" s="26">
        <f>IF(OR(B27="",C27=""),"",IFERROR(SUMIFS('Rendimentos'!$J$7:$J$106,'Rendimentos'!$B$7:$B$106,"&gt;="&amp;D27,'Rendimentos'!$B$7:$B$106,"&lt;="&amp;E27,'Rendimentos'!$E$7:$E$106,"Prestações de serviços"),0))</f>
        <v/>
      </c>
      <c r="K27" s="26">
        <f>IF(OR(B27="",C27=""),"",IFERROR(SUMIFS('Rendimentos'!$J$7:$J$106,'Rendimentos'!$B$7:$B$106,"&gt;="&amp;D27,'Rendimentos'!$B$7:$B$106,"&lt;="&amp;E27,'Rendimentos'!$E$7:$E$106,"Outros rendimentos"),0))</f>
        <v/>
      </c>
      <c r="L27" s="26">
        <f>IF(OR(B27="",C27=""),"",IFERROR(SUM(H27:K27),0))</f>
        <v/>
      </c>
      <c r="M27" s="26">
        <f>IF(OR(B27="",C27=""),"",IFERROR(SUMIFS('Rendimentos'!$I$7:$I$106,'Rendimentos'!$B$7:$B$106,"&gt;="&amp;D27,'Rendimentos'!$B$7:$B$106,"&lt;="&amp;E27),0))</f>
        <v/>
      </c>
      <c r="N27" s="26">
        <f>IF(OR(B27="",C27=""),"",IFERROR(L27-M27,0))</f>
        <v/>
      </c>
      <c r="O27" s="6">
        <f>IF(OR(B27="",C27=""),"",IFERROR(COUNTIFS('Rendimentos'!$B$7:$B$106,"&gt;="&amp;D27,'Rendimentos'!$B$7:$B$106,"&lt;="&amp;E27,'Rendimentos'!$L$7:$L$106,"&lt;&gt;Conciliado"),0))</f>
        <v/>
      </c>
      <c r="P27" s="4" t="n"/>
      <c r="Q27" s="25" t="n"/>
      <c r="R27" s="14" t="n"/>
      <c r="S27" s="13" t="n"/>
      <c r="T27" s="13" t="n"/>
      <c r="U27" s="6">
        <f>IF(OR(B27="",C27=""),"",IF(OR(P27="Submetida",P27="Substituída"),IF(Q27="","Falta data de submissão",IF(R27="","Falta referência do comprovativo",IF(Q27&gt;G27,"Data posterior ao prazo — confirmar","Submissão registada"))),IF(P27="Não submetida","Situação assinalada pelo utilizador",IF('Painel'!$B$6&gt;G27,"Prazo decorrido — confirmar no portal","Por preparar"))))</f>
        <v/>
      </c>
      <c r="V27" s="6">
        <f>IF(OR(B27="",C27=""),"",IFERROR(IF(COUNTIFS($B$10:$B$109,B27,$C$10:$C$109,C27)&gt;1,"Período duplicado — manter uma só linha",IF(ROUND(L27-SUM(H27:K27),2)&lt;&gt;0,"Total por categorias divergente",IF(N27&lt;&gt;0,"Diferença face a comprovativos",IF(O27&gt;0,"Registos por conciliar","Total interno conciliado")))),"Verificar"))</f>
        <v/>
      </c>
    </row>
    <row r="28">
      <c r="A28" s="6">
        <f>IF(B28="","",ROW()-9)</f>
        <v/>
      </c>
      <c r="B28" s="4" t="n"/>
      <c r="C28" s="4" t="n"/>
      <c r="D28" s="24">
        <f>IFERROR(DATE(B28,CHOOSE(MATCH(C28,{"T1","T2","T3","T4"},0),1,4,7,10),1),"")</f>
        <v/>
      </c>
      <c r="E28" s="24">
        <f>IFERROR(DATE(B28,CHOOSE(MATCH(C28,{"T1","T2","T3","T4"},0),4,7,10,13),0),"")</f>
        <v/>
      </c>
      <c r="F28" s="6">
        <f>IFERROR(CHOOSE(MATCH(C28,{"T1","T2","T3","T4"},0),"abril","julho","outubro","janeiro"),"")</f>
        <v/>
      </c>
      <c r="G28" s="24">
        <f>IFERROR(DATE(B28+IF(C28="T4",1,0),CHOOSE(MATCH(C28,{"T1","T2","T3","T4"},0),5,8,11,2),0),"")</f>
        <v/>
      </c>
      <c r="H28" s="26">
        <f>IF(OR(B28="",C28=""),"",IFERROR(SUMIFS('Rendimentos'!$J$7:$J$106,'Rendimentos'!$B$7:$B$106,"&gt;="&amp;D28,'Rendimentos'!$B$7:$B$106,"&lt;="&amp;E28,'Rendimentos'!$E$7:$E$106,"Vendas de bens"),0))</f>
        <v/>
      </c>
      <c r="I28" s="26">
        <f>IF(OR(B28="",C28=""),"",IFERROR(SUMIFS('Rendimentos'!$J$7:$J$106,'Rendimentos'!$B$7:$B$106,"&gt;="&amp;D28,'Rendimentos'!$B$7:$B$106,"&lt;="&amp;E28,'Rendimentos'!$E$7:$E$106,"Produção de bens"),0))</f>
        <v/>
      </c>
      <c r="J28" s="26">
        <f>IF(OR(B28="",C28=""),"",IFERROR(SUMIFS('Rendimentos'!$J$7:$J$106,'Rendimentos'!$B$7:$B$106,"&gt;="&amp;D28,'Rendimentos'!$B$7:$B$106,"&lt;="&amp;E28,'Rendimentos'!$E$7:$E$106,"Prestações de serviços"),0))</f>
        <v/>
      </c>
      <c r="K28" s="26">
        <f>IF(OR(B28="",C28=""),"",IFERROR(SUMIFS('Rendimentos'!$J$7:$J$106,'Rendimentos'!$B$7:$B$106,"&gt;="&amp;D28,'Rendimentos'!$B$7:$B$106,"&lt;="&amp;E28,'Rendimentos'!$E$7:$E$106,"Outros rendimentos"),0))</f>
        <v/>
      </c>
      <c r="L28" s="26">
        <f>IF(OR(B28="",C28=""),"",IFERROR(SUM(H28:K28),0))</f>
        <v/>
      </c>
      <c r="M28" s="26">
        <f>IF(OR(B28="",C28=""),"",IFERROR(SUMIFS('Rendimentos'!$I$7:$I$106,'Rendimentos'!$B$7:$B$106,"&gt;="&amp;D28,'Rendimentos'!$B$7:$B$106,"&lt;="&amp;E28),0))</f>
        <v/>
      </c>
      <c r="N28" s="26">
        <f>IF(OR(B28="",C28=""),"",IFERROR(L28-M28,0))</f>
        <v/>
      </c>
      <c r="O28" s="6">
        <f>IF(OR(B28="",C28=""),"",IFERROR(COUNTIFS('Rendimentos'!$B$7:$B$106,"&gt;="&amp;D28,'Rendimentos'!$B$7:$B$106,"&lt;="&amp;E28,'Rendimentos'!$L$7:$L$106,"&lt;&gt;Conciliado"),0))</f>
        <v/>
      </c>
      <c r="P28" s="4" t="n"/>
      <c r="Q28" s="25" t="n"/>
      <c r="R28" s="14" t="n"/>
      <c r="S28" s="13" t="n"/>
      <c r="T28" s="13" t="n"/>
      <c r="U28" s="6">
        <f>IF(OR(B28="",C28=""),"",IF(OR(P28="Submetida",P28="Substituída"),IF(Q28="","Falta data de submissão",IF(R28="","Falta referência do comprovativo",IF(Q28&gt;G28,"Data posterior ao prazo — confirmar","Submissão registada"))),IF(P28="Não submetida","Situação assinalada pelo utilizador",IF('Painel'!$B$6&gt;G28,"Prazo decorrido — confirmar no portal","Por preparar"))))</f>
        <v/>
      </c>
      <c r="V28" s="6">
        <f>IF(OR(B28="",C28=""),"",IFERROR(IF(COUNTIFS($B$10:$B$109,B28,$C$10:$C$109,C28)&gt;1,"Período duplicado — manter uma só linha",IF(ROUND(L28-SUM(H28:K28),2)&lt;&gt;0,"Total por categorias divergente",IF(N28&lt;&gt;0,"Diferença face a comprovativos",IF(O28&gt;0,"Registos por conciliar","Total interno conciliado")))),"Verificar"))</f>
        <v/>
      </c>
    </row>
    <row r="29">
      <c r="A29" s="6">
        <f>IF(B29="","",ROW()-9)</f>
        <v/>
      </c>
      <c r="B29" s="4" t="n"/>
      <c r="C29" s="4" t="n"/>
      <c r="D29" s="24">
        <f>IFERROR(DATE(B29,CHOOSE(MATCH(C29,{"T1","T2","T3","T4"},0),1,4,7,10),1),"")</f>
        <v/>
      </c>
      <c r="E29" s="24">
        <f>IFERROR(DATE(B29,CHOOSE(MATCH(C29,{"T1","T2","T3","T4"},0),4,7,10,13),0),"")</f>
        <v/>
      </c>
      <c r="F29" s="6">
        <f>IFERROR(CHOOSE(MATCH(C29,{"T1","T2","T3","T4"},0),"abril","julho","outubro","janeiro"),"")</f>
        <v/>
      </c>
      <c r="G29" s="24">
        <f>IFERROR(DATE(B29+IF(C29="T4",1,0),CHOOSE(MATCH(C29,{"T1","T2","T3","T4"},0),5,8,11,2),0),"")</f>
        <v/>
      </c>
      <c r="H29" s="26">
        <f>IF(OR(B29="",C29=""),"",IFERROR(SUMIFS('Rendimentos'!$J$7:$J$106,'Rendimentos'!$B$7:$B$106,"&gt;="&amp;D29,'Rendimentos'!$B$7:$B$106,"&lt;="&amp;E29,'Rendimentos'!$E$7:$E$106,"Vendas de bens"),0))</f>
        <v/>
      </c>
      <c r="I29" s="26">
        <f>IF(OR(B29="",C29=""),"",IFERROR(SUMIFS('Rendimentos'!$J$7:$J$106,'Rendimentos'!$B$7:$B$106,"&gt;="&amp;D29,'Rendimentos'!$B$7:$B$106,"&lt;="&amp;E29,'Rendimentos'!$E$7:$E$106,"Produção de bens"),0))</f>
        <v/>
      </c>
      <c r="J29" s="26">
        <f>IF(OR(B29="",C29=""),"",IFERROR(SUMIFS('Rendimentos'!$J$7:$J$106,'Rendimentos'!$B$7:$B$106,"&gt;="&amp;D29,'Rendimentos'!$B$7:$B$106,"&lt;="&amp;E29,'Rendimentos'!$E$7:$E$106,"Prestações de serviços"),0))</f>
        <v/>
      </c>
      <c r="K29" s="26">
        <f>IF(OR(B29="",C29=""),"",IFERROR(SUMIFS('Rendimentos'!$J$7:$J$106,'Rendimentos'!$B$7:$B$106,"&gt;="&amp;D29,'Rendimentos'!$B$7:$B$106,"&lt;="&amp;E29,'Rendimentos'!$E$7:$E$106,"Outros rendimentos"),0))</f>
        <v/>
      </c>
      <c r="L29" s="26">
        <f>IF(OR(B29="",C29=""),"",IFERROR(SUM(H29:K29),0))</f>
        <v/>
      </c>
      <c r="M29" s="26">
        <f>IF(OR(B29="",C29=""),"",IFERROR(SUMIFS('Rendimentos'!$I$7:$I$106,'Rendimentos'!$B$7:$B$106,"&gt;="&amp;D29,'Rendimentos'!$B$7:$B$106,"&lt;="&amp;E29),0))</f>
        <v/>
      </c>
      <c r="N29" s="26">
        <f>IF(OR(B29="",C29=""),"",IFERROR(L29-M29,0))</f>
        <v/>
      </c>
      <c r="O29" s="6">
        <f>IF(OR(B29="",C29=""),"",IFERROR(COUNTIFS('Rendimentos'!$B$7:$B$106,"&gt;="&amp;D29,'Rendimentos'!$B$7:$B$106,"&lt;="&amp;E29,'Rendimentos'!$L$7:$L$106,"&lt;&gt;Conciliado"),0))</f>
        <v/>
      </c>
      <c r="P29" s="4" t="n"/>
      <c r="Q29" s="25" t="n"/>
      <c r="R29" s="14" t="n"/>
      <c r="S29" s="13" t="n"/>
      <c r="T29" s="13" t="n"/>
      <c r="U29" s="6">
        <f>IF(OR(B29="",C29=""),"",IF(OR(P29="Submetida",P29="Substituída"),IF(Q29="","Falta data de submissão",IF(R29="","Falta referência do comprovativo",IF(Q29&gt;G29,"Data posterior ao prazo — confirmar","Submissão registada"))),IF(P29="Não submetida","Situação assinalada pelo utilizador",IF('Painel'!$B$6&gt;G29,"Prazo decorrido — confirmar no portal","Por preparar"))))</f>
        <v/>
      </c>
      <c r="V29" s="6">
        <f>IF(OR(B29="",C29=""),"",IFERROR(IF(COUNTIFS($B$10:$B$109,B29,$C$10:$C$109,C29)&gt;1,"Período duplicado — manter uma só linha",IF(ROUND(L29-SUM(H29:K29),2)&lt;&gt;0,"Total por categorias divergente",IF(N29&lt;&gt;0,"Diferença face a comprovativos",IF(O29&gt;0,"Registos por conciliar","Total interno conciliado")))),"Verificar"))</f>
        <v/>
      </c>
    </row>
    <row r="30">
      <c r="A30" s="6">
        <f>IF(B30="","",ROW()-9)</f>
        <v/>
      </c>
      <c r="B30" s="4" t="n"/>
      <c r="C30" s="4" t="n"/>
      <c r="D30" s="24">
        <f>IFERROR(DATE(B30,CHOOSE(MATCH(C30,{"T1","T2","T3","T4"},0),1,4,7,10),1),"")</f>
        <v/>
      </c>
      <c r="E30" s="24">
        <f>IFERROR(DATE(B30,CHOOSE(MATCH(C30,{"T1","T2","T3","T4"},0),4,7,10,13),0),"")</f>
        <v/>
      </c>
      <c r="F30" s="6">
        <f>IFERROR(CHOOSE(MATCH(C30,{"T1","T2","T3","T4"},0),"abril","julho","outubro","janeiro"),"")</f>
        <v/>
      </c>
      <c r="G30" s="24">
        <f>IFERROR(DATE(B30+IF(C30="T4",1,0),CHOOSE(MATCH(C30,{"T1","T2","T3","T4"},0),5,8,11,2),0),"")</f>
        <v/>
      </c>
      <c r="H30" s="26">
        <f>IF(OR(B30="",C30=""),"",IFERROR(SUMIFS('Rendimentos'!$J$7:$J$106,'Rendimentos'!$B$7:$B$106,"&gt;="&amp;D30,'Rendimentos'!$B$7:$B$106,"&lt;="&amp;E30,'Rendimentos'!$E$7:$E$106,"Vendas de bens"),0))</f>
        <v/>
      </c>
      <c r="I30" s="26">
        <f>IF(OR(B30="",C30=""),"",IFERROR(SUMIFS('Rendimentos'!$J$7:$J$106,'Rendimentos'!$B$7:$B$106,"&gt;="&amp;D30,'Rendimentos'!$B$7:$B$106,"&lt;="&amp;E30,'Rendimentos'!$E$7:$E$106,"Produção de bens"),0))</f>
        <v/>
      </c>
      <c r="J30" s="26">
        <f>IF(OR(B30="",C30=""),"",IFERROR(SUMIFS('Rendimentos'!$J$7:$J$106,'Rendimentos'!$B$7:$B$106,"&gt;="&amp;D30,'Rendimentos'!$B$7:$B$106,"&lt;="&amp;E30,'Rendimentos'!$E$7:$E$106,"Prestações de serviços"),0))</f>
        <v/>
      </c>
      <c r="K30" s="26">
        <f>IF(OR(B30="",C30=""),"",IFERROR(SUMIFS('Rendimentos'!$J$7:$J$106,'Rendimentos'!$B$7:$B$106,"&gt;="&amp;D30,'Rendimentos'!$B$7:$B$106,"&lt;="&amp;E30,'Rendimentos'!$E$7:$E$106,"Outros rendimentos"),0))</f>
        <v/>
      </c>
      <c r="L30" s="26">
        <f>IF(OR(B30="",C30=""),"",IFERROR(SUM(H30:K30),0))</f>
        <v/>
      </c>
      <c r="M30" s="26">
        <f>IF(OR(B30="",C30=""),"",IFERROR(SUMIFS('Rendimentos'!$I$7:$I$106,'Rendimentos'!$B$7:$B$106,"&gt;="&amp;D30,'Rendimentos'!$B$7:$B$106,"&lt;="&amp;E30),0))</f>
        <v/>
      </c>
      <c r="N30" s="26">
        <f>IF(OR(B30="",C30=""),"",IFERROR(L30-M30,0))</f>
        <v/>
      </c>
      <c r="O30" s="6">
        <f>IF(OR(B30="",C30=""),"",IFERROR(COUNTIFS('Rendimentos'!$B$7:$B$106,"&gt;="&amp;D30,'Rendimentos'!$B$7:$B$106,"&lt;="&amp;E30,'Rendimentos'!$L$7:$L$106,"&lt;&gt;Conciliado"),0))</f>
        <v/>
      </c>
      <c r="P30" s="4" t="n"/>
      <c r="Q30" s="25" t="n"/>
      <c r="R30" s="14" t="n"/>
      <c r="S30" s="13" t="n"/>
      <c r="T30" s="13" t="n"/>
      <c r="U30" s="6">
        <f>IF(OR(B30="",C30=""),"",IF(OR(P30="Submetida",P30="Substituída"),IF(Q30="","Falta data de submissão",IF(R30="","Falta referência do comprovativo",IF(Q30&gt;G30,"Data posterior ao prazo — confirmar","Submissão registada"))),IF(P30="Não submetida","Situação assinalada pelo utilizador",IF('Painel'!$B$6&gt;G30,"Prazo decorrido — confirmar no portal","Por preparar"))))</f>
        <v/>
      </c>
      <c r="V30" s="6">
        <f>IF(OR(B30="",C30=""),"",IFERROR(IF(COUNTIFS($B$10:$B$109,B30,$C$10:$C$109,C30)&gt;1,"Período duplicado — manter uma só linha",IF(ROUND(L30-SUM(H30:K30),2)&lt;&gt;0,"Total por categorias divergente",IF(N30&lt;&gt;0,"Diferença face a comprovativos",IF(O30&gt;0,"Registos por conciliar","Total interno conciliado")))),"Verificar"))</f>
        <v/>
      </c>
    </row>
    <row r="31">
      <c r="A31" s="6">
        <f>IF(B31="","",ROW()-9)</f>
        <v/>
      </c>
      <c r="B31" s="4" t="n"/>
      <c r="C31" s="4" t="n"/>
      <c r="D31" s="24">
        <f>IFERROR(DATE(B31,CHOOSE(MATCH(C31,{"T1","T2","T3","T4"},0),1,4,7,10),1),"")</f>
        <v/>
      </c>
      <c r="E31" s="24">
        <f>IFERROR(DATE(B31,CHOOSE(MATCH(C31,{"T1","T2","T3","T4"},0),4,7,10,13),0),"")</f>
        <v/>
      </c>
      <c r="F31" s="6">
        <f>IFERROR(CHOOSE(MATCH(C31,{"T1","T2","T3","T4"},0),"abril","julho","outubro","janeiro"),"")</f>
        <v/>
      </c>
      <c r="G31" s="24">
        <f>IFERROR(DATE(B31+IF(C31="T4",1,0),CHOOSE(MATCH(C31,{"T1","T2","T3","T4"},0),5,8,11,2),0),"")</f>
        <v/>
      </c>
      <c r="H31" s="26">
        <f>IF(OR(B31="",C31=""),"",IFERROR(SUMIFS('Rendimentos'!$J$7:$J$106,'Rendimentos'!$B$7:$B$106,"&gt;="&amp;D31,'Rendimentos'!$B$7:$B$106,"&lt;="&amp;E31,'Rendimentos'!$E$7:$E$106,"Vendas de bens"),0))</f>
        <v/>
      </c>
      <c r="I31" s="26">
        <f>IF(OR(B31="",C31=""),"",IFERROR(SUMIFS('Rendimentos'!$J$7:$J$106,'Rendimentos'!$B$7:$B$106,"&gt;="&amp;D31,'Rendimentos'!$B$7:$B$106,"&lt;="&amp;E31,'Rendimentos'!$E$7:$E$106,"Produção de bens"),0))</f>
        <v/>
      </c>
      <c r="J31" s="26">
        <f>IF(OR(B31="",C31=""),"",IFERROR(SUMIFS('Rendimentos'!$J$7:$J$106,'Rendimentos'!$B$7:$B$106,"&gt;="&amp;D31,'Rendimentos'!$B$7:$B$106,"&lt;="&amp;E31,'Rendimentos'!$E$7:$E$106,"Prestações de serviços"),0))</f>
        <v/>
      </c>
      <c r="K31" s="26">
        <f>IF(OR(B31="",C31=""),"",IFERROR(SUMIFS('Rendimentos'!$J$7:$J$106,'Rendimentos'!$B$7:$B$106,"&gt;="&amp;D31,'Rendimentos'!$B$7:$B$106,"&lt;="&amp;E31,'Rendimentos'!$E$7:$E$106,"Outros rendimentos"),0))</f>
        <v/>
      </c>
      <c r="L31" s="26">
        <f>IF(OR(B31="",C31=""),"",IFERROR(SUM(H31:K31),0))</f>
        <v/>
      </c>
      <c r="M31" s="26">
        <f>IF(OR(B31="",C31=""),"",IFERROR(SUMIFS('Rendimentos'!$I$7:$I$106,'Rendimentos'!$B$7:$B$106,"&gt;="&amp;D31,'Rendimentos'!$B$7:$B$106,"&lt;="&amp;E31),0))</f>
        <v/>
      </c>
      <c r="N31" s="26">
        <f>IF(OR(B31="",C31=""),"",IFERROR(L31-M31,0))</f>
        <v/>
      </c>
      <c r="O31" s="6">
        <f>IF(OR(B31="",C31=""),"",IFERROR(COUNTIFS('Rendimentos'!$B$7:$B$106,"&gt;="&amp;D31,'Rendimentos'!$B$7:$B$106,"&lt;="&amp;E31,'Rendimentos'!$L$7:$L$106,"&lt;&gt;Conciliado"),0))</f>
        <v/>
      </c>
      <c r="P31" s="4" t="n"/>
      <c r="Q31" s="25" t="n"/>
      <c r="R31" s="14" t="n"/>
      <c r="S31" s="13" t="n"/>
      <c r="T31" s="13" t="n"/>
      <c r="U31" s="6">
        <f>IF(OR(B31="",C31=""),"",IF(OR(P31="Submetida",P31="Substituída"),IF(Q31="","Falta data de submissão",IF(R31="","Falta referência do comprovativo",IF(Q31&gt;G31,"Data posterior ao prazo — confirmar","Submissão registada"))),IF(P31="Não submetida","Situação assinalada pelo utilizador",IF('Painel'!$B$6&gt;G31,"Prazo decorrido — confirmar no portal","Por preparar"))))</f>
        <v/>
      </c>
      <c r="V31" s="6">
        <f>IF(OR(B31="",C31=""),"",IFERROR(IF(COUNTIFS($B$10:$B$109,B31,$C$10:$C$109,C31)&gt;1,"Período duplicado — manter uma só linha",IF(ROUND(L31-SUM(H31:K31),2)&lt;&gt;0,"Total por categorias divergente",IF(N31&lt;&gt;0,"Diferença face a comprovativos",IF(O31&gt;0,"Registos por conciliar","Total interno conciliado")))),"Verificar"))</f>
        <v/>
      </c>
    </row>
    <row r="32">
      <c r="A32" s="6">
        <f>IF(B32="","",ROW()-9)</f>
        <v/>
      </c>
      <c r="B32" s="4" t="n"/>
      <c r="C32" s="4" t="n"/>
      <c r="D32" s="24">
        <f>IFERROR(DATE(B32,CHOOSE(MATCH(C32,{"T1","T2","T3","T4"},0),1,4,7,10),1),"")</f>
        <v/>
      </c>
      <c r="E32" s="24">
        <f>IFERROR(DATE(B32,CHOOSE(MATCH(C32,{"T1","T2","T3","T4"},0),4,7,10,13),0),"")</f>
        <v/>
      </c>
      <c r="F32" s="6">
        <f>IFERROR(CHOOSE(MATCH(C32,{"T1","T2","T3","T4"},0),"abril","julho","outubro","janeiro"),"")</f>
        <v/>
      </c>
      <c r="G32" s="24">
        <f>IFERROR(DATE(B32+IF(C32="T4",1,0),CHOOSE(MATCH(C32,{"T1","T2","T3","T4"},0),5,8,11,2),0),"")</f>
        <v/>
      </c>
      <c r="H32" s="26">
        <f>IF(OR(B32="",C32=""),"",IFERROR(SUMIFS('Rendimentos'!$J$7:$J$106,'Rendimentos'!$B$7:$B$106,"&gt;="&amp;D32,'Rendimentos'!$B$7:$B$106,"&lt;="&amp;E32,'Rendimentos'!$E$7:$E$106,"Vendas de bens"),0))</f>
        <v/>
      </c>
      <c r="I32" s="26">
        <f>IF(OR(B32="",C32=""),"",IFERROR(SUMIFS('Rendimentos'!$J$7:$J$106,'Rendimentos'!$B$7:$B$106,"&gt;="&amp;D32,'Rendimentos'!$B$7:$B$106,"&lt;="&amp;E32,'Rendimentos'!$E$7:$E$106,"Produção de bens"),0))</f>
        <v/>
      </c>
      <c r="J32" s="26">
        <f>IF(OR(B32="",C32=""),"",IFERROR(SUMIFS('Rendimentos'!$J$7:$J$106,'Rendimentos'!$B$7:$B$106,"&gt;="&amp;D32,'Rendimentos'!$B$7:$B$106,"&lt;="&amp;E32,'Rendimentos'!$E$7:$E$106,"Prestações de serviços"),0))</f>
        <v/>
      </c>
      <c r="K32" s="26">
        <f>IF(OR(B32="",C32=""),"",IFERROR(SUMIFS('Rendimentos'!$J$7:$J$106,'Rendimentos'!$B$7:$B$106,"&gt;="&amp;D32,'Rendimentos'!$B$7:$B$106,"&lt;="&amp;E32,'Rendimentos'!$E$7:$E$106,"Outros rendimentos"),0))</f>
        <v/>
      </c>
      <c r="L32" s="26">
        <f>IF(OR(B32="",C32=""),"",IFERROR(SUM(H32:K32),0))</f>
        <v/>
      </c>
      <c r="M32" s="26">
        <f>IF(OR(B32="",C32=""),"",IFERROR(SUMIFS('Rendimentos'!$I$7:$I$106,'Rendimentos'!$B$7:$B$106,"&gt;="&amp;D32,'Rendimentos'!$B$7:$B$106,"&lt;="&amp;E32),0))</f>
        <v/>
      </c>
      <c r="N32" s="26">
        <f>IF(OR(B32="",C32=""),"",IFERROR(L32-M32,0))</f>
        <v/>
      </c>
      <c r="O32" s="6">
        <f>IF(OR(B32="",C32=""),"",IFERROR(COUNTIFS('Rendimentos'!$B$7:$B$106,"&gt;="&amp;D32,'Rendimentos'!$B$7:$B$106,"&lt;="&amp;E32,'Rendimentos'!$L$7:$L$106,"&lt;&gt;Conciliado"),0))</f>
        <v/>
      </c>
      <c r="P32" s="4" t="n"/>
      <c r="Q32" s="25" t="n"/>
      <c r="R32" s="14" t="n"/>
      <c r="S32" s="13" t="n"/>
      <c r="T32" s="13" t="n"/>
      <c r="U32" s="6">
        <f>IF(OR(B32="",C32=""),"",IF(OR(P32="Submetida",P32="Substituída"),IF(Q32="","Falta data de submissão",IF(R32="","Falta referência do comprovativo",IF(Q32&gt;G32,"Data posterior ao prazo — confirmar","Submissão registada"))),IF(P32="Não submetida","Situação assinalada pelo utilizador",IF('Painel'!$B$6&gt;G32,"Prazo decorrido — confirmar no portal","Por preparar"))))</f>
        <v/>
      </c>
      <c r="V32" s="6">
        <f>IF(OR(B32="",C32=""),"",IFERROR(IF(COUNTIFS($B$10:$B$109,B32,$C$10:$C$109,C32)&gt;1,"Período duplicado — manter uma só linha",IF(ROUND(L32-SUM(H32:K32),2)&lt;&gt;0,"Total por categorias divergente",IF(N32&lt;&gt;0,"Diferença face a comprovativos",IF(O32&gt;0,"Registos por conciliar","Total interno conciliado")))),"Verificar"))</f>
        <v/>
      </c>
    </row>
    <row r="33">
      <c r="A33" s="6">
        <f>IF(B33="","",ROW()-9)</f>
        <v/>
      </c>
      <c r="B33" s="4" t="n"/>
      <c r="C33" s="4" t="n"/>
      <c r="D33" s="24">
        <f>IFERROR(DATE(B33,CHOOSE(MATCH(C33,{"T1","T2","T3","T4"},0),1,4,7,10),1),"")</f>
        <v/>
      </c>
      <c r="E33" s="24">
        <f>IFERROR(DATE(B33,CHOOSE(MATCH(C33,{"T1","T2","T3","T4"},0),4,7,10,13),0),"")</f>
        <v/>
      </c>
      <c r="F33" s="6">
        <f>IFERROR(CHOOSE(MATCH(C33,{"T1","T2","T3","T4"},0),"abril","julho","outubro","janeiro"),"")</f>
        <v/>
      </c>
      <c r="G33" s="24">
        <f>IFERROR(DATE(B33+IF(C33="T4",1,0),CHOOSE(MATCH(C33,{"T1","T2","T3","T4"},0),5,8,11,2),0),"")</f>
        <v/>
      </c>
      <c r="H33" s="26">
        <f>IF(OR(B33="",C33=""),"",IFERROR(SUMIFS('Rendimentos'!$J$7:$J$106,'Rendimentos'!$B$7:$B$106,"&gt;="&amp;D33,'Rendimentos'!$B$7:$B$106,"&lt;="&amp;E33,'Rendimentos'!$E$7:$E$106,"Vendas de bens"),0))</f>
        <v/>
      </c>
      <c r="I33" s="26">
        <f>IF(OR(B33="",C33=""),"",IFERROR(SUMIFS('Rendimentos'!$J$7:$J$106,'Rendimentos'!$B$7:$B$106,"&gt;="&amp;D33,'Rendimentos'!$B$7:$B$106,"&lt;="&amp;E33,'Rendimentos'!$E$7:$E$106,"Produção de bens"),0))</f>
        <v/>
      </c>
      <c r="J33" s="26">
        <f>IF(OR(B33="",C33=""),"",IFERROR(SUMIFS('Rendimentos'!$J$7:$J$106,'Rendimentos'!$B$7:$B$106,"&gt;="&amp;D33,'Rendimentos'!$B$7:$B$106,"&lt;="&amp;E33,'Rendimentos'!$E$7:$E$106,"Prestações de serviços"),0))</f>
        <v/>
      </c>
      <c r="K33" s="26">
        <f>IF(OR(B33="",C33=""),"",IFERROR(SUMIFS('Rendimentos'!$J$7:$J$106,'Rendimentos'!$B$7:$B$106,"&gt;="&amp;D33,'Rendimentos'!$B$7:$B$106,"&lt;="&amp;E33,'Rendimentos'!$E$7:$E$106,"Outros rendimentos"),0))</f>
        <v/>
      </c>
      <c r="L33" s="26">
        <f>IF(OR(B33="",C33=""),"",IFERROR(SUM(H33:K33),0))</f>
        <v/>
      </c>
      <c r="M33" s="26">
        <f>IF(OR(B33="",C33=""),"",IFERROR(SUMIFS('Rendimentos'!$I$7:$I$106,'Rendimentos'!$B$7:$B$106,"&gt;="&amp;D33,'Rendimentos'!$B$7:$B$106,"&lt;="&amp;E33),0))</f>
        <v/>
      </c>
      <c r="N33" s="26">
        <f>IF(OR(B33="",C33=""),"",IFERROR(L33-M33,0))</f>
        <v/>
      </c>
      <c r="O33" s="6">
        <f>IF(OR(B33="",C33=""),"",IFERROR(COUNTIFS('Rendimentos'!$B$7:$B$106,"&gt;="&amp;D33,'Rendimentos'!$B$7:$B$106,"&lt;="&amp;E33,'Rendimentos'!$L$7:$L$106,"&lt;&gt;Conciliado"),0))</f>
        <v/>
      </c>
      <c r="P33" s="4" t="n"/>
      <c r="Q33" s="25" t="n"/>
      <c r="R33" s="14" t="n"/>
      <c r="S33" s="13" t="n"/>
      <c r="T33" s="13" t="n"/>
      <c r="U33" s="6">
        <f>IF(OR(B33="",C33=""),"",IF(OR(P33="Submetida",P33="Substituída"),IF(Q33="","Falta data de submissão",IF(R33="","Falta referência do comprovativo",IF(Q33&gt;G33,"Data posterior ao prazo — confirmar","Submissão registada"))),IF(P33="Não submetida","Situação assinalada pelo utilizador",IF('Painel'!$B$6&gt;G33,"Prazo decorrido — confirmar no portal","Por preparar"))))</f>
        <v/>
      </c>
      <c r="V33" s="6">
        <f>IF(OR(B33="",C33=""),"",IFERROR(IF(COUNTIFS($B$10:$B$109,B33,$C$10:$C$109,C33)&gt;1,"Período duplicado — manter uma só linha",IF(ROUND(L33-SUM(H33:K33),2)&lt;&gt;0,"Total por categorias divergente",IF(N33&lt;&gt;0,"Diferença face a comprovativos",IF(O33&gt;0,"Registos por conciliar","Total interno conciliado")))),"Verificar"))</f>
        <v/>
      </c>
    </row>
    <row r="34">
      <c r="A34" s="6">
        <f>IF(B34="","",ROW()-9)</f>
        <v/>
      </c>
      <c r="B34" s="4" t="n"/>
      <c r="C34" s="4" t="n"/>
      <c r="D34" s="24">
        <f>IFERROR(DATE(B34,CHOOSE(MATCH(C34,{"T1","T2","T3","T4"},0),1,4,7,10),1),"")</f>
        <v/>
      </c>
      <c r="E34" s="24">
        <f>IFERROR(DATE(B34,CHOOSE(MATCH(C34,{"T1","T2","T3","T4"},0),4,7,10,13),0),"")</f>
        <v/>
      </c>
      <c r="F34" s="6">
        <f>IFERROR(CHOOSE(MATCH(C34,{"T1","T2","T3","T4"},0),"abril","julho","outubro","janeiro"),"")</f>
        <v/>
      </c>
      <c r="G34" s="24">
        <f>IFERROR(DATE(B34+IF(C34="T4",1,0),CHOOSE(MATCH(C34,{"T1","T2","T3","T4"},0),5,8,11,2),0),"")</f>
        <v/>
      </c>
      <c r="H34" s="26">
        <f>IF(OR(B34="",C34=""),"",IFERROR(SUMIFS('Rendimentos'!$J$7:$J$106,'Rendimentos'!$B$7:$B$106,"&gt;="&amp;D34,'Rendimentos'!$B$7:$B$106,"&lt;="&amp;E34,'Rendimentos'!$E$7:$E$106,"Vendas de bens"),0))</f>
        <v/>
      </c>
      <c r="I34" s="26">
        <f>IF(OR(B34="",C34=""),"",IFERROR(SUMIFS('Rendimentos'!$J$7:$J$106,'Rendimentos'!$B$7:$B$106,"&gt;="&amp;D34,'Rendimentos'!$B$7:$B$106,"&lt;="&amp;E34,'Rendimentos'!$E$7:$E$106,"Produção de bens"),0))</f>
        <v/>
      </c>
      <c r="J34" s="26">
        <f>IF(OR(B34="",C34=""),"",IFERROR(SUMIFS('Rendimentos'!$J$7:$J$106,'Rendimentos'!$B$7:$B$106,"&gt;="&amp;D34,'Rendimentos'!$B$7:$B$106,"&lt;="&amp;E34,'Rendimentos'!$E$7:$E$106,"Prestações de serviços"),0))</f>
        <v/>
      </c>
      <c r="K34" s="26">
        <f>IF(OR(B34="",C34=""),"",IFERROR(SUMIFS('Rendimentos'!$J$7:$J$106,'Rendimentos'!$B$7:$B$106,"&gt;="&amp;D34,'Rendimentos'!$B$7:$B$106,"&lt;="&amp;E34,'Rendimentos'!$E$7:$E$106,"Outros rendimentos"),0))</f>
        <v/>
      </c>
      <c r="L34" s="26">
        <f>IF(OR(B34="",C34=""),"",IFERROR(SUM(H34:K34),0))</f>
        <v/>
      </c>
      <c r="M34" s="26">
        <f>IF(OR(B34="",C34=""),"",IFERROR(SUMIFS('Rendimentos'!$I$7:$I$106,'Rendimentos'!$B$7:$B$106,"&gt;="&amp;D34,'Rendimentos'!$B$7:$B$106,"&lt;="&amp;E34),0))</f>
        <v/>
      </c>
      <c r="N34" s="26">
        <f>IF(OR(B34="",C34=""),"",IFERROR(L34-M34,0))</f>
        <v/>
      </c>
      <c r="O34" s="6">
        <f>IF(OR(B34="",C34=""),"",IFERROR(COUNTIFS('Rendimentos'!$B$7:$B$106,"&gt;="&amp;D34,'Rendimentos'!$B$7:$B$106,"&lt;="&amp;E34,'Rendimentos'!$L$7:$L$106,"&lt;&gt;Conciliado"),0))</f>
        <v/>
      </c>
      <c r="P34" s="4" t="n"/>
      <c r="Q34" s="25" t="n"/>
      <c r="R34" s="14" t="n"/>
      <c r="S34" s="13" t="n"/>
      <c r="T34" s="13" t="n"/>
      <c r="U34" s="6">
        <f>IF(OR(B34="",C34=""),"",IF(OR(P34="Submetida",P34="Substituída"),IF(Q34="","Falta data de submissão",IF(R34="","Falta referência do comprovativo",IF(Q34&gt;G34,"Data posterior ao prazo — confirmar","Submissão registada"))),IF(P34="Não submetida","Situação assinalada pelo utilizador",IF('Painel'!$B$6&gt;G34,"Prazo decorrido — confirmar no portal","Por preparar"))))</f>
        <v/>
      </c>
      <c r="V34" s="6">
        <f>IF(OR(B34="",C34=""),"",IFERROR(IF(COUNTIFS($B$10:$B$109,B34,$C$10:$C$109,C34)&gt;1,"Período duplicado — manter uma só linha",IF(ROUND(L34-SUM(H34:K34),2)&lt;&gt;0,"Total por categorias divergente",IF(N34&lt;&gt;0,"Diferença face a comprovativos",IF(O34&gt;0,"Registos por conciliar","Total interno conciliado")))),"Verificar"))</f>
        <v/>
      </c>
    </row>
    <row r="35">
      <c r="A35" s="6">
        <f>IF(B35="","",ROW()-9)</f>
        <v/>
      </c>
      <c r="B35" s="4" t="n"/>
      <c r="C35" s="4" t="n"/>
      <c r="D35" s="24">
        <f>IFERROR(DATE(B35,CHOOSE(MATCH(C35,{"T1","T2","T3","T4"},0),1,4,7,10),1),"")</f>
        <v/>
      </c>
      <c r="E35" s="24">
        <f>IFERROR(DATE(B35,CHOOSE(MATCH(C35,{"T1","T2","T3","T4"},0),4,7,10,13),0),"")</f>
        <v/>
      </c>
      <c r="F35" s="6">
        <f>IFERROR(CHOOSE(MATCH(C35,{"T1","T2","T3","T4"},0),"abril","julho","outubro","janeiro"),"")</f>
        <v/>
      </c>
      <c r="G35" s="24">
        <f>IFERROR(DATE(B35+IF(C35="T4",1,0),CHOOSE(MATCH(C35,{"T1","T2","T3","T4"},0),5,8,11,2),0),"")</f>
        <v/>
      </c>
      <c r="H35" s="26">
        <f>IF(OR(B35="",C35=""),"",IFERROR(SUMIFS('Rendimentos'!$J$7:$J$106,'Rendimentos'!$B$7:$B$106,"&gt;="&amp;D35,'Rendimentos'!$B$7:$B$106,"&lt;="&amp;E35,'Rendimentos'!$E$7:$E$106,"Vendas de bens"),0))</f>
        <v/>
      </c>
      <c r="I35" s="26">
        <f>IF(OR(B35="",C35=""),"",IFERROR(SUMIFS('Rendimentos'!$J$7:$J$106,'Rendimentos'!$B$7:$B$106,"&gt;="&amp;D35,'Rendimentos'!$B$7:$B$106,"&lt;="&amp;E35,'Rendimentos'!$E$7:$E$106,"Produção de bens"),0))</f>
        <v/>
      </c>
      <c r="J35" s="26">
        <f>IF(OR(B35="",C35=""),"",IFERROR(SUMIFS('Rendimentos'!$J$7:$J$106,'Rendimentos'!$B$7:$B$106,"&gt;="&amp;D35,'Rendimentos'!$B$7:$B$106,"&lt;="&amp;E35,'Rendimentos'!$E$7:$E$106,"Prestações de serviços"),0))</f>
        <v/>
      </c>
      <c r="K35" s="26">
        <f>IF(OR(B35="",C35=""),"",IFERROR(SUMIFS('Rendimentos'!$J$7:$J$106,'Rendimentos'!$B$7:$B$106,"&gt;="&amp;D35,'Rendimentos'!$B$7:$B$106,"&lt;="&amp;E35,'Rendimentos'!$E$7:$E$106,"Outros rendimentos"),0))</f>
        <v/>
      </c>
      <c r="L35" s="26">
        <f>IF(OR(B35="",C35=""),"",IFERROR(SUM(H35:K35),0))</f>
        <v/>
      </c>
      <c r="M35" s="26">
        <f>IF(OR(B35="",C35=""),"",IFERROR(SUMIFS('Rendimentos'!$I$7:$I$106,'Rendimentos'!$B$7:$B$106,"&gt;="&amp;D35,'Rendimentos'!$B$7:$B$106,"&lt;="&amp;E35),0))</f>
        <v/>
      </c>
      <c r="N35" s="26">
        <f>IF(OR(B35="",C35=""),"",IFERROR(L35-M35,0))</f>
        <v/>
      </c>
      <c r="O35" s="6">
        <f>IF(OR(B35="",C35=""),"",IFERROR(COUNTIFS('Rendimentos'!$B$7:$B$106,"&gt;="&amp;D35,'Rendimentos'!$B$7:$B$106,"&lt;="&amp;E35,'Rendimentos'!$L$7:$L$106,"&lt;&gt;Conciliado"),0))</f>
        <v/>
      </c>
      <c r="P35" s="4" t="n"/>
      <c r="Q35" s="25" t="n"/>
      <c r="R35" s="14" t="n"/>
      <c r="S35" s="13" t="n"/>
      <c r="T35" s="13" t="n"/>
      <c r="U35" s="6">
        <f>IF(OR(B35="",C35=""),"",IF(OR(P35="Submetida",P35="Substituída"),IF(Q35="","Falta data de submissão",IF(R35="","Falta referência do comprovativo",IF(Q35&gt;G35,"Data posterior ao prazo — confirmar","Submissão registada"))),IF(P35="Não submetida","Situação assinalada pelo utilizador",IF('Painel'!$B$6&gt;G35,"Prazo decorrido — confirmar no portal","Por preparar"))))</f>
        <v/>
      </c>
      <c r="V35" s="6">
        <f>IF(OR(B35="",C35=""),"",IFERROR(IF(COUNTIFS($B$10:$B$109,B35,$C$10:$C$109,C35)&gt;1,"Período duplicado — manter uma só linha",IF(ROUND(L35-SUM(H35:K35),2)&lt;&gt;0,"Total por categorias divergente",IF(N35&lt;&gt;0,"Diferença face a comprovativos",IF(O35&gt;0,"Registos por conciliar","Total interno conciliado")))),"Verificar"))</f>
        <v/>
      </c>
    </row>
    <row r="36">
      <c r="A36" s="6">
        <f>IF(B36="","",ROW()-9)</f>
        <v/>
      </c>
      <c r="B36" s="4" t="n"/>
      <c r="C36" s="4" t="n"/>
      <c r="D36" s="24">
        <f>IFERROR(DATE(B36,CHOOSE(MATCH(C36,{"T1","T2","T3","T4"},0),1,4,7,10),1),"")</f>
        <v/>
      </c>
      <c r="E36" s="24">
        <f>IFERROR(DATE(B36,CHOOSE(MATCH(C36,{"T1","T2","T3","T4"},0),4,7,10,13),0),"")</f>
        <v/>
      </c>
      <c r="F36" s="6">
        <f>IFERROR(CHOOSE(MATCH(C36,{"T1","T2","T3","T4"},0),"abril","julho","outubro","janeiro"),"")</f>
        <v/>
      </c>
      <c r="G36" s="24">
        <f>IFERROR(DATE(B36+IF(C36="T4",1,0),CHOOSE(MATCH(C36,{"T1","T2","T3","T4"},0),5,8,11,2),0),"")</f>
        <v/>
      </c>
      <c r="H36" s="26">
        <f>IF(OR(B36="",C36=""),"",IFERROR(SUMIFS('Rendimentos'!$J$7:$J$106,'Rendimentos'!$B$7:$B$106,"&gt;="&amp;D36,'Rendimentos'!$B$7:$B$106,"&lt;="&amp;E36,'Rendimentos'!$E$7:$E$106,"Vendas de bens"),0))</f>
        <v/>
      </c>
      <c r="I36" s="26">
        <f>IF(OR(B36="",C36=""),"",IFERROR(SUMIFS('Rendimentos'!$J$7:$J$106,'Rendimentos'!$B$7:$B$106,"&gt;="&amp;D36,'Rendimentos'!$B$7:$B$106,"&lt;="&amp;E36,'Rendimentos'!$E$7:$E$106,"Produção de bens"),0))</f>
        <v/>
      </c>
      <c r="J36" s="26">
        <f>IF(OR(B36="",C36=""),"",IFERROR(SUMIFS('Rendimentos'!$J$7:$J$106,'Rendimentos'!$B$7:$B$106,"&gt;="&amp;D36,'Rendimentos'!$B$7:$B$106,"&lt;="&amp;E36,'Rendimentos'!$E$7:$E$106,"Prestações de serviços"),0))</f>
        <v/>
      </c>
      <c r="K36" s="26">
        <f>IF(OR(B36="",C36=""),"",IFERROR(SUMIFS('Rendimentos'!$J$7:$J$106,'Rendimentos'!$B$7:$B$106,"&gt;="&amp;D36,'Rendimentos'!$B$7:$B$106,"&lt;="&amp;E36,'Rendimentos'!$E$7:$E$106,"Outros rendimentos"),0))</f>
        <v/>
      </c>
      <c r="L36" s="26">
        <f>IF(OR(B36="",C36=""),"",IFERROR(SUM(H36:K36),0))</f>
        <v/>
      </c>
      <c r="M36" s="26">
        <f>IF(OR(B36="",C36=""),"",IFERROR(SUMIFS('Rendimentos'!$I$7:$I$106,'Rendimentos'!$B$7:$B$106,"&gt;="&amp;D36,'Rendimentos'!$B$7:$B$106,"&lt;="&amp;E36),0))</f>
        <v/>
      </c>
      <c r="N36" s="26">
        <f>IF(OR(B36="",C36=""),"",IFERROR(L36-M36,0))</f>
        <v/>
      </c>
      <c r="O36" s="6">
        <f>IF(OR(B36="",C36=""),"",IFERROR(COUNTIFS('Rendimentos'!$B$7:$B$106,"&gt;="&amp;D36,'Rendimentos'!$B$7:$B$106,"&lt;="&amp;E36,'Rendimentos'!$L$7:$L$106,"&lt;&gt;Conciliado"),0))</f>
        <v/>
      </c>
      <c r="P36" s="4" t="n"/>
      <c r="Q36" s="25" t="n"/>
      <c r="R36" s="14" t="n"/>
      <c r="S36" s="13" t="n"/>
      <c r="T36" s="13" t="n"/>
      <c r="U36" s="6">
        <f>IF(OR(B36="",C36=""),"",IF(OR(P36="Submetida",P36="Substituída"),IF(Q36="","Falta data de submissão",IF(R36="","Falta referência do comprovativo",IF(Q36&gt;G36,"Data posterior ao prazo — confirmar","Submissão registada"))),IF(P36="Não submetida","Situação assinalada pelo utilizador",IF('Painel'!$B$6&gt;G36,"Prazo decorrido — confirmar no portal","Por preparar"))))</f>
        <v/>
      </c>
      <c r="V36" s="6">
        <f>IF(OR(B36="",C36=""),"",IFERROR(IF(COUNTIFS($B$10:$B$109,B36,$C$10:$C$109,C36)&gt;1,"Período duplicado — manter uma só linha",IF(ROUND(L36-SUM(H36:K36),2)&lt;&gt;0,"Total por categorias divergente",IF(N36&lt;&gt;0,"Diferença face a comprovativos",IF(O36&gt;0,"Registos por conciliar","Total interno conciliado")))),"Verificar"))</f>
        <v/>
      </c>
    </row>
    <row r="37">
      <c r="A37" s="6">
        <f>IF(B37="","",ROW()-9)</f>
        <v/>
      </c>
      <c r="B37" s="4" t="n"/>
      <c r="C37" s="4" t="n"/>
      <c r="D37" s="24">
        <f>IFERROR(DATE(B37,CHOOSE(MATCH(C37,{"T1","T2","T3","T4"},0),1,4,7,10),1),"")</f>
        <v/>
      </c>
      <c r="E37" s="24">
        <f>IFERROR(DATE(B37,CHOOSE(MATCH(C37,{"T1","T2","T3","T4"},0),4,7,10,13),0),"")</f>
        <v/>
      </c>
      <c r="F37" s="6">
        <f>IFERROR(CHOOSE(MATCH(C37,{"T1","T2","T3","T4"},0),"abril","julho","outubro","janeiro"),"")</f>
        <v/>
      </c>
      <c r="G37" s="24">
        <f>IFERROR(DATE(B37+IF(C37="T4",1,0),CHOOSE(MATCH(C37,{"T1","T2","T3","T4"},0),5,8,11,2),0),"")</f>
        <v/>
      </c>
      <c r="H37" s="26">
        <f>IF(OR(B37="",C37=""),"",IFERROR(SUMIFS('Rendimentos'!$J$7:$J$106,'Rendimentos'!$B$7:$B$106,"&gt;="&amp;D37,'Rendimentos'!$B$7:$B$106,"&lt;="&amp;E37,'Rendimentos'!$E$7:$E$106,"Vendas de bens"),0))</f>
        <v/>
      </c>
      <c r="I37" s="26">
        <f>IF(OR(B37="",C37=""),"",IFERROR(SUMIFS('Rendimentos'!$J$7:$J$106,'Rendimentos'!$B$7:$B$106,"&gt;="&amp;D37,'Rendimentos'!$B$7:$B$106,"&lt;="&amp;E37,'Rendimentos'!$E$7:$E$106,"Produção de bens"),0))</f>
        <v/>
      </c>
      <c r="J37" s="26">
        <f>IF(OR(B37="",C37=""),"",IFERROR(SUMIFS('Rendimentos'!$J$7:$J$106,'Rendimentos'!$B$7:$B$106,"&gt;="&amp;D37,'Rendimentos'!$B$7:$B$106,"&lt;="&amp;E37,'Rendimentos'!$E$7:$E$106,"Prestações de serviços"),0))</f>
        <v/>
      </c>
      <c r="K37" s="26">
        <f>IF(OR(B37="",C37=""),"",IFERROR(SUMIFS('Rendimentos'!$J$7:$J$106,'Rendimentos'!$B$7:$B$106,"&gt;="&amp;D37,'Rendimentos'!$B$7:$B$106,"&lt;="&amp;E37,'Rendimentos'!$E$7:$E$106,"Outros rendimentos"),0))</f>
        <v/>
      </c>
      <c r="L37" s="26">
        <f>IF(OR(B37="",C37=""),"",IFERROR(SUM(H37:K37),0))</f>
        <v/>
      </c>
      <c r="M37" s="26">
        <f>IF(OR(B37="",C37=""),"",IFERROR(SUMIFS('Rendimentos'!$I$7:$I$106,'Rendimentos'!$B$7:$B$106,"&gt;="&amp;D37,'Rendimentos'!$B$7:$B$106,"&lt;="&amp;E37),0))</f>
        <v/>
      </c>
      <c r="N37" s="26">
        <f>IF(OR(B37="",C37=""),"",IFERROR(L37-M37,0))</f>
        <v/>
      </c>
      <c r="O37" s="6">
        <f>IF(OR(B37="",C37=""),"",IFERROR(COUNTIFS('Rendimentos'!$B$7:$B$106,"&gt;="&amp;D37,'Rendimentos'!$B$7:$B$106,"&lt;="&amp;E37,'Rendimentos'!$L$7:$L$106,"&lt;&gt;Conciliado"),0))</f>
        <v/>
      </c>
      <c r="P37" s="4" t="n"/>
      <c r="Q37" s="25" t="n"/>
      <c r="R37" s="14" t="n"/>
      <c r="S37" s="13" t="n"/>
      <c r="T37" s="13" t="n"/>
      <c r="U37" s="6">
        <f>IF(OR(B37="",C37=""),"",IF(OR(P37="Submetida",P37="Substituída"),IF(Q37="","Falta data de submissão",IF(R37="","Falta referência do comprovativo",IF(Q37&gt;G37,"Data posterior ao prazo — confirmar","Submissão registada"))),IF(P37="Não submetida","Situação assinalada pelo utilizador",IF('Painel'!$B$6&gt;G37,"Prazo decorrido — confirmar no portal","Por preparar"))))</f>
        <v/>
      </c>
      <c r="V37" s="6">
        <f>IF(OR(B37="",C37=""),"",IFERROR(IF(COUNTIFS($B$10:$B$109,B37,$C$10:$C$109,C37)&gt;1,"Período duplicado — manter uma só linha",IF(ROUND(L37-SUM(H37:K37),2)&lt;&gt;0,"Total por categorias divergente",IF(N37&lt;&gt;0,"Diferença face a comprovativos",IF(O37&gt;0,"Registos por conciliar","Total interno conciliado")))),"Verificar"))</f>
        <v/>
      </c>
    </row>
    <row r="38">
      <c r="A38" s="6">
        <f>IF(B38="","",ROW()-9)</f>
        <v/>
      </c>
      <c r="B38" s="4" t="n"/>
      <c r="C38" s="4" t="n"/>
      <c r="D38" s="24">
        <f>IFERROR(DATE(B38,CHOOSE(MATCH(C38,{"T1","T2","T3","T4"},0),1,4,7,10),1),"")</f>
        <v/>
      </c>
      <c r="E38" s="24">
        <f>IFERROR(DATE(B38,CHOOSE(MATCH(C38,{"T1","T2","T3","T4"},0),4,7,10,13),0),"")</f>
        <v/>
      </c>
      <c r="F38" s="6">
        <f>IFERROR(CHOOSE(MATCH(C38,{"T1","T2","T3","T4"},0),"abril","julho","outubro","janeiro"),"")</f>
        <v/>
      </c>
      <c r="G38" s="24">
        <f>IFERROR(DATE(B38+IF(C38="T4",1,0),CHOOSE(MATCH(C38,{"T1","T2","T3","T4"},0),5,8,11,2),0),"")</f>
        <v/>
      </c>
      <c r="H38" s="26">
        <f>IF(OR(B38="",C38=""),"",IFERROR(SUMIFS('Rendimentos'!$J$7:$J$106,'Rendimentos'!$B$7:$B$106,"&gt;="&amp;D38,'Rendimentos'!$B$7:$B$106,"&lt;="&amp;E38,'Rendimentos'!$E$7:$E$106,"Vendas de bens"),0))</f>
        <v/>
      </c>
      <c r="I38" s="26">
        <f>IF(OR(B38="",C38=""),"",IFERROR(SUMIFS('Rendimentos'!$J$7:$J$106,'Rendimentos'!$B$7:$B$106,"&gt;="&amp;D38,'Rendimentos'!$B$7:$B$106,"&lt;="&amp;E38,'Rendimentos'!$E$7:$E$106,"Produção de bens"),0))</f>
        <v/>
      </c>
      <c r="J38" s="26">
        <f>IF(OR(B38="",C38=""),"",IFERROR(SUMIFS('Rendimentos'!$J$7:$J$106,'Rendimentos'!$B$7:$B$106,"&gt;="&amp;D38,'Rendimentos'!$B$7:$B$106,"&lt;="&amp;E38,'Rendimentos'!$E$7:$E$106,"Prestações de serviços"),0))</f>
        <v/>
      </c>
      <c r="K38" s="26">
        <f>IF(OR(B38="",C38=""),"",IFERROR(SUMIFS('Rendimentos'!$J$7:$J$106,'Rendimentos'!$B$7:$B$106,"&gt;="&amp;D38,'Rendimentos'!$B$7:$B$106,"&lt;="&amp;E38,'Rendimentos'!$E$7:$E$106,"Outros rendimentos"),0))</f>
        <v/>
      </c>
      <c r="L38" s="26">
        <f>IF(OR(B38="",C38=""),"",IFERROR(SUM(H38:K38),0))</f>
        <v/>
      </c>
      <c r="M38" s="26">
        <f>IF(OR(B38="",C38=""),"",IFERROR(SUMIFS('Rendimentos'!$I$7:$I$106,'Rendimentos'!$B$7:$B$106,"&gt;="&amp;D38,'Rendimentos'!$B$7:$B$106,"&lt;="&amp;E38),0))</f>
        <v/>
      </c>
      <c r="N38" s="26">
        <f>IF(OR(B38="",C38=""),"",IFERROR(L38-M38,0))</f>
        <v/>
      </c>
      <c r="O38" s="6">
        <f>IF(OR(B38="",C38=""),"",IFERROR(COUNTIFS('Rendimentos'!$B$7:$B$106,"&gt;="&amp;D38,'Rendimentos'!$B$7:$B$106,"&lt;="&amp;E38,'Rendimentos'!$L$7:$L$106,"&lt;&gt;Conciliado"),0))</f>
        <v/>
      </c>
      <c r="P38" s="4" t="n"/>
      <c r="Q38" s="25" t="n"/>
      <c r="R38" s="14" t="n"/>
      <c r="S38" s="13" t="n"/>
      <c r="T38" s="13" t="n"/>
      <c r="U38" s="6">
        <f>IF(OR(B38="",C38=""),"",IF(OR(P38="Submetida",P38="Substituída"),IF(Q38="","Falta data de submissão",IF(R38="","Falta referência do comprovativo",IF(Q38&gt;G38,"Data posterior ao prazo — confirmar","Submissão registada"))),IF(P38="Não submetida","Situação assinalada pelo utilizador",IF('Painel'!$B$6&gt;G38,"Prazo decorrido — confirmar no portal","Por preparar"))))</f>
        <v/>
      </c>
      <c r="V38" s="6">
        <f>IF(OR(B38="",C38=""),"",IFERROR(IF(COUNTIFS($B$10:$B$109,B38,$C$10:$C$109,C38)&gt;1,"Período duplicado — manter uma só linha",IF(ROUND(L38-SUM(H38:K38),2)&lt;&gt;0,"Total por categorias divergente",IF(N38&lt;&gt;0,"Diferença face a comprovativos",IF(O38&gt;0,"Registos por conciliar","Total interno conciliado")))),"Verificar"))</f>
        <v/>
      </c>
    </row>
    <row r="39">
      <c r="A39" s="6">
        <f>IF(B39="","",ROW()-9)</f>
        <v/>
      </c>
      <c r="B39" s="4" t="n"/>
      <c r="C39" s="4" t="n"/>
      <c r="D39" s="24">
        <f>IFERROR(DATE(B39,CHOOSE(MATCH(C39,{"T1","T2","T3","T4"},0),1,4,7,10),1),"")</f>
        <v/>
      </c>
      <c r="E39" s="24">
        <f>IFERROR(DATE(B39,CHOOSE(MATCH(C39,{"T1","T2","T3","T4"},0),4,7,10,13),0),"")</f>
        <v/>
      </c>
      <c r="F39" s="6">
        <f>IFERROR(CHOOSE(MATCH(C39,{"T1","T2","T3","T4"},0),"abril","julho","outubro","janeiro"),"")</f>
        <v/>
      </c>
      <c r="G39" s="24">
        <f>IFERROR(DATE(B39+IF(C39="T4",1,0),CHOOSE(MATCH(C39,{"T1","T2","T3","T4"},0),5,8,11,2),0),"")</f>
        <v/>
      </c>
      <c r="H39" s="26">
        <f>IF(OR(B39="",C39=""),"",IFERROR(SUMIFS('Rendimentos'!$J$7:$J$106,'Rendimentos'!$B$7:$B$106,"&gt;="&amp;D39,'Rendimentos'!$B$7:$B$106,"&lt;="&amp;E39,'Rendimentos'!$E$7:$E$106,"Vendas de bens"),0))</f>
        <v/>
      </c>
      <c r="I39" s="26">
        <f>IF(OR(B39="",C39=""),"",IFERROR(SUMIFS('Rendimentos'!$J$7:$J$106,'Rendimentos'!$B$7:$B$106,"&gt;="&amp;D39,'Rendimentos'!$B$7:$B$106,"&lt;="&amp;E39,'Rendimentos'!$E$7:$E$106,"Produção de bens"),0))</f>
        <v/>
      </c>
      <c r="J39" s="26">
        <f>IF(OR(B39="",C39=""),"",IFERROR(SUMIFS('Rendimentos'!$J$7:$J$106,'Rendimentos'!$B$7:$B$106,"&gt;="&amp;D39,'Rendimentos'!$B$7:$B$106,"&lt;="&amp;E39,'Rendimentos'!$E$7:$E$106,"Prestações de serviços"),0))</f>
        <v/>
      </c>
      <c r="K39" s="26">
        <f>IF(OR(B39="",C39=""),"",IFERROR(SUMIFS('Rendimentos'!$J$7:$J$106,'Rendimentos'!$B$7:$B$106,"&gt;="&amp;D39,'Rendimentos'!$B$7:$B$106,"&lt;="&amp;E39,'Rendimentos'!$E$7:$E$106,"Outros rendimentos"),0))</f>
        <v/>
      </c>
      <c r="L39" s="26">
        <f>IF(OR(B39="",C39=""),"",IFERROR(SUM(H39:K39),0))</f>
        <v/>
      </c>
      <c r="M39" s="26">
        <f>IF(OR(B39="",C39=""),"",IFERROR(SUMIFS('Rendimentos'!$I$7:$I$106,'Rendimentos'!$B$7:$B$106,"&gt;="&amp;D39,'Rendimentos'!$B$7:$B$106,"&lt;="&amp;E39),0))</f>
        <v/>
      </c>
      <c r="N39" s="26">
        <f>IF(OR(B39="",C39=""),"",IFERROR(L39-M39,0))</f>
        <v/>
      </c>
      <c r="O39" s="6">
        <f>IF(OR(B39="",C39=""),"",IFERROR(COUNTIFS('Rendimentos'!$B$7:$B$106,"&gt;="&amp;D39,'Rendimentos'!$B$7:$B$106,"&lt;="&amp;E39,'Rendimentos'!$L$7:$L$106,"&lt;&gt;Conciliado"),0))</f>
        <v/>
      </c>
      <c r="P39" s="4" t="n"/>
      <c r="Q39" s="25" t="n"/>
      <c r="R39" s="14" t="n"/>
      <c r="S39" s="13" t="n"/>
      <c r="T39" s="13" t="n"/>
      <c r="U39" s="6">
        <f>IF(OR(B39="",C39=""),"",IF(OR(P39="Submetida",P39="Substituída"),IF(Q39="","Falta data de submissão",IF(R39="","Falta referência do comprovativo",IF(Q39&gt;G39,"Data posterior ao prazo — confirmar","Submissão registada"))),IF(P39="Não submetida","Situação assinalada pelo utilizador",IF('Painel'!$B$6&gt;G39,"Prazo decorrido — confirmar no portal","Por preparar"))))</f>
        <v/>
      </c>
      <c r="V39" s="6">
        <f>IF(OR(B39="",C39=""),"",IFERROR(IF(COUNTIFS($B$10:$B$109,B39,$C$10:$C$109,C39)&gt;1,"Período duplicado — manter uma só linha",IF(ROUND(L39-SUM(H39:K39),2)&lt;&gt;0,"Total por categorias divergente",IF(N39&lt;&gt;0,"Diferença face a comprovativos",IF(O39&gt;0,"Registos por conciliar","Total interno conciliado")))),"Verificar"))</f>
        <v/>
      </c>
    </row>
    <row r="40">
      <c r="A40" s="6">
        <f>IF(B40="","",ROW()-9)</f>
        <v/>
      </c>
      <c r="B40" s="4" t="n"/>
      <c r="C40" s="4" t="n"/>
      <c r="D40" s="24">
        <f>IFERROR(DATE(B40,CHOOSE(MATCH(C40,{"T1","T2","T3","T4"},0),1,4,7,10),1),"")</f>
        <v/>
      </c>
      <c r="E40" s="24">
        <f>IFERROR(DATE(B40,CHOOSE(MATCH(C40,{"T1","T2","T3","T4"},0),4,7,10,13),0),"")</f>
        <v/>
      </c>
      <c r="F40" s="6">
        <f>IFERROR(CHOOSE(MATCH(C40,{"T1","T2","T3","T4"},0),"abril","julho","outubro","janeiro"),"")</f>
        <v/>
      </c>
      <c r="G40" s="24">
        <f>IFERROR(DATE(B40+IF(C40="T4",1,0),CHOOSE(MATCH(C40,{"T1","T2","T3","T4"},0),5,8,11,2),0),"")</f>
        <v/>
      </c>
      <c r="H40" s="26">
        <f>IF(OR(B40="",C40=""),"",IFERROR(SUMIFS('Rendimentos'!$J$7:$J$106,'Rendimentos'!$B$7:$B$106,"&gt;="&amp;D40,'Rendimentos'!$B$7:$B$106,"&lt;="&amp;E40,'Rendimentos'!$E$7:$E$106,"Vendas de bens"),0))</f>
        <v/>
      </c>
      <c r="I40" s="26">
        <f>IF(OR(B40="",C40=""),"",IFERROR(SUMIFS('Rendimentos'!$J$7:$J$106,'Rendimentos'!$B$7:$B$106,"&gt;="&amp;D40,'Rendimentos'!$B$7:$B$106,"&lt;="&amp;E40,'Rendimentos'!$E$7:$E$106,"Produção de bens"),0))</f>
        <v/>
      </c>
      <c r="J40" s="26">
        <f>IF(OR(B40="",C40=""),"",IFERROR(SUMIFS('Rendimentos'!$J$7:$J$106,'Rendimentos'!$B$7:$B$106,"&gt;="&amp;D40,'Rendimentos'!$B$7:$B$106,"&lt;="&amp;E40,'Rendimentos'!$E$7:$E$106,"Prestações de serviços"),0))</f>
        <v/>
      </c>
      <c r="K40" s="26">
        <f>IF(OR(B40="",C40=""),"",IFERROR(SUMIFS('Rendimentos'!$J$7:$J$106,'Rendimentos'!$B$7:$B$106,"&gt;="&amp;D40,'Rendimentos'!$B$7:$B$106,"&lt;="&amp;E40,'Rendimentos'!$E$7:$E$106,"Outros rendimentos"),0))</f>
        <v/>
      </c>
      <c r="L40" s="26">
        <f>IF(OR(B40="",C40=""),"",IFERROR(SUM(H40:K40),0))</f>
        <v/>
      </c>
      <c r="M40" s="26">
        <f>IF(OR(B40="",C40=""),"",IFERROR(SUMIFS('Rendimentos'!$I$7:$I$106,'Rendimentos'!$B$7:$B$106,"&gt;="&amp;D40,'Rendimentos'!$B$7:$B$106,"&lt;="&amp;E40),0))</f>
        <v/>
      </c>
      <c r="N40" s="26">
        <f>IF(OR(B40="",C40=""),"",IFERROR(L40-M40,0))</f>
        <v/>
      </c>
      <c r="O40" s="6">
        <f>IF(OR(B40="",C40=""),"",IFERROR(COUNTIFS('Rendimentos'!$B$7:$B$106,"&gt;="&amp;D40,'Rendimentos'!$B$7:$B$106,"&lt;="&amp;E40,'Rendimentos'!$L$7:$L$106,"&lt;&gt;Conciliado"),0))</f>
        <v/>
      </c>
      <c r="P40" s="4" t="n"/>
      <c r="Q40" s="25" t="n"/>
      <c r="R40" s="14" t="n"/>
      <c r="S40" s="13" t="n"/>
      <c r="T40" s="13" t="n"/>
      <c r="U40" s="6">
        <f>IF(OR(B40="",C40=""),"",IF(OR(P40="Submetida",P40="Substituída"),IF(Q40="","Falta data de submissão",IF(R40="","Falta referência do comprovativo",IF(Q40&gt;G40,"Data posterior ao prazo — confirmar","Submissão registada"))),IF(P40="Não submetida","Situação assinalada pelo utilizador",IF('Painel'!$B$6&gt;G40,"Prazo decorrido — confirmar no portal","Por preparar"))))</f>
        <v/>
      </c>
      <c r="V40" s="6">
        <f>IF(OR(B40="",C40=""),"",IFERROR(IF(COUNTIFS($B$10:$B$109,B40,$C$10:$C$109,C40)&gt;1,"Período duplicado — manter uma só linha",IF(ROUND(L40-SUM(H40:K40),2)&lt;&gt;0,"Total por categorias divergente",IF(N40&lt;&gt;0,"Diferença face a comprovativos",IF(O40&gt;0,"Registos por conciliar","Total interno conciliado")))),"Verificar"))</f>
        <v/>
      </c>
    </row>
    <row r="41">
      <c r="A41" s="6">
        <f>IF(B41="","",ROW()-9)</f>
        <v/>
      </c>
      <c r="B41" s="4" t="n"/>
      <c r="C41" s="4" t="n"/>
      <c r="D41" s="24">
        <f>IFERROR(DATE(B41,CHOOSE(MATCH(C41,{"T1","T2","T3","T4"},0),1,4,7,10),1),"")</f>
        <v/>
      </c>
      <c r="E41" s="24">
        <f>IFERROR(DATE(B41,CHOOSE(MATCH(C41,{"T1","T2","T3","T4"},0),4,7,10,13),0),"")</f>
        <v/>
      </c>
      <c r="F41" s="6">
        <f>IFERROR(CHOOSE(MATCH(C41,{"T1","T2","T3","T4"},0),"abril","julho","outubro","janeiro"),"")</f>
        <v/>
      </c>
      <c r="G41" s="24">
        <f>IFERROR(DATE(B41+IF(C41="T4",1,0),CHOOSE(MATCH(C41,{"T1","T2","T3","T4"},0),5,8,11,2),0),"")</f>
        <v/>
      </c>
      <c r="H41" s="26">
        <f>IF(OR(B41="",C41=""),"",IFERROR(SUMIFS('Rendimentos'!$J$7:$J$106,'Rendimentos'!$B$7:$B$106,"&gt;="&amp;D41,'Rendimentos'!$B$7:$B$106,"&lt;="&amp;E41,'Rendimentos'!$E$7:$E$106,"Vendas de bens"),0))</f>
        <v/>
      </c>
      <c r="I41" s="26">
        <f>IF(OR(B41="",C41=""),"",IFERROR(SUMIFS('Rendimentos'!$J$7:$J$106,'Rendimentos'!$B$7:$B$106,"&gt;="&amp;D41,'Rendimentos'!$B$7:$B$106,"&lt;="&amp;E41,'Rendimentos'!$E$7:$E$106,"Produção de bens"),0))</f>
        <v/>
      </c>
      <c r="J41" s="26">
        <f>IF(OR(B41="",C41=""),"",IFERROR(SUMIFS('Rendimentos'!$J$7:$J$106,'Rendimentos'!$B$7:$B$106,"&gt;="&amp;D41,'Rendimentos'!$B$7:$B$106,"&lt;="&amp;E41,'Rendimentos'!$E$7:$E$106,"Prestações de serviços"),0))</f>
        <v/>
      </c>
      <c r="K41" s="26">
        <f>IF(OR(B41="",C41=""),"",IFERROR(SUMIFS('Rendimentos'!$J$7:$J$106,'Rendimentos'!$B$7:$B$106,"&gt;="&amp;D41,'Rendimentos'!$B$7:$B$106,"&lt;="&amp;E41,'Rendimentos'!$E$7:$E$106,"Outros rendimentos"),0))</f>
        <v/>
      </c>
      <c r="L41" s="26">
        <f>IF(OR(B41="",C41=""),"",IFERROR(SUM(H41:K41),0))</f>
        <v/>
      </c>
      <c r="M41" s="26">
        <f>IF(OR(B41="",C41=""),"",IFERROR(SUMIFS('Rendimentos'!$I$7:$I$106,'Rendimentos'!$B$7:$B$106,"&gt;="&amp;D41,'Rendimentos'!$B$7:$B$106,"&lt;="&amp;E41),0))</f>
        <v/>
      </c>
      <c r="N41" s="26">
        <f>IF(OR(B41="",C41=""),"",IFERROR(L41-M41,0))</f>
        <v/>
      </c>
      <c r="O41" s="6">
        <f>IF(OR(B41="",C41=""),"",IFERROR(COUNTIFS('Rendimentos'!$B$7:$B$106,"&gt;="&amp;D41,'Rendimentos'!$B$7:$B$106,"&lt;="&amp;E41,'Rendimentos'!$L$7:$L$106,"&lt;&gt;Conciliado"),0))</f>
        <v/>
      </c>
      <c r="P41" s="4" t="n"/>
      <c r="Q41" s="25" t="n"/>
      <c r="R41" s="14" t="n"/>
      <c r="S41" s="13" t="n"/>
      <c r="T41" s="13" t="n"/>
      <c r="U41" s="6">
        <f>IF(OR(B41="",C41=""),"",IF(OR(P41="Submetida",P41="Substituída"),IF(Q41="","Falta data de submissão",IF(R41="","Falta referência do comprovativo",IF(Q41&gt;G41,"Data posterior ao prazo — confirmar","Submissão registada"))),IF(P41="Não submetida","Situação assinalada pelo utilizador",IF('Painel'!$B$6&gt;G41,"Prazo decorrido — confirmar no portal","Por preparar"))))</f>
        <v/>
      </c>
      <c r="V41" s="6">
        <f>IF(OR(B41="",C41=""),"",IFERROR(IF(COUNTIFS($B$10:$B$109,B41,$C$10:$C$109,C41)&gt;1,"Período duplicado — manter uma só linha",IF(ROUND(L41-SUM(H41:K41),2)&lt;&gt;0,"Total por categorias divergente",IF(N41&lt;&gt;0,"Diferença face a comprovativos",IF(O41&gt;0,"Registos por conciliar","Total interno conciliado")))),"Verificar"))</f>
        <v/>
      </c>
    </row>
    <row r="42">
      <c r="A42" s="6">
        <f>IF(B42="","",ROW()-9)</f>
        <v/>
      </c>
      <c r="B42" s="4" t="n"/>
      <c r="C42" s="4" t="n"/>
      <c r="D42" s="24">
        <f>IFERROR(DATE(B42,CHOOSE(MATCH(C42,{"T1","T2","T3","T4"},0),1,4,7,10),1),"")</f>
        <v/>
      </c>
      <c r="E42" s="24">
        <f>IFERROR(DATE(B42,CHOOSE(MATCH(C42,{"T1","T2","T3","T4"},0),4,7,10,13),0),"")</f>
        <v/>
      </c>
      <c r="F42" s="6">
        <f>IFERROR(CHOOSE(MATCH(C42,{"T1","T2","T3","T4"},0),"abril","julho","outubro","janeiro"),"")</f>
        <v/>
      </c>
      <c r="G42" s="24">
        <f>IFERROR(DATE(B42+IF(C42="T4",1,0),CHOOSE(MATCH(C42,{"T1","T2","T3","T4"},0),5,8,11,2),0),"")</f>
        <v/>
      </c>
      <c r="H42" s="26">
        <f>IF(OR(B42="",C42=""),"",IFERROR(SUMIFS('Rendimentos'!$J$7:$J$106,'Rendimentos'!$B$7:$B$106,"&gt;="&amp;D42,'Rendimentos'!$B$7:$B$106,"&lt;="&amp;E42,'Rendimentos'!$E$7:$E$106,"Vendas de bens"),0))</f>
        <v/>
      </c>
      <c r="I42" s="26">
        <f>IF(OR(B42="",C42=""),"",IFERROR(SUMIFS('Rendimentos'!$J$7:$J$106,'Rendimentos'!$B$7:$B$106,"&gt;="&amp;D42,'Rendimentos'!$B$7:$B$106,"&lt;="&amp;E42,'Rendimentos'!$E$7:$E$106,"Produção de bens"),0))</f>
        <v/>
      </c>
      <c r="J42" s="26">
        <f>IF(OR(B42="",C42=""),"",IFERROR(SUMIFS('Rendimentos'!$J$7:$J$106,'Rendimentos'!$B$7:$B$106,"&gt;="&amp;D42,'Rendimentos'!$B$7:$B$106,"&lt;="&amp;E42,'Rendimentos'!$E$7:$E$106,"Prestações de serviços"),0))</f>
        <v/>
      </c>
      <c r="K42" s="26">
        <f>IF(OR(B42="",C42=""),"",IFERROR(SUMIFS('Rendimentos'!$J$7:$J$106,'Rendimentos'!$B$7:$B$106,"&gt;="&amp;D42,'Rendimentos'!$B$7:$B$106,"&lt;="&amp;E42,'Rendimentos'!$E$7:$E$106,"Outros rendimentos"),0))</f>
        <v/>
      </c>
      <c r="L42" s="26">
        <f>IF(OR(B42="",C42=""),"",IFERROR(SUM(H42:K42),0))</f>
        <v/>
      </c>
      <c r="M42" s="26">
        <f>IF(OR(B42="",C42=""),"",IFERROR(SUMIFS('Rendimentos'!$I$7:$I$106,'Rendimentos'!$B$7:$B$106,"&gt;="&amp;D42,'Rendimentos'!$B$7:$B$106,"&lt;="&amp;E42),0))</f>
        <v/>
      </c>
      <c r="N42" s="26">
        <f>IF(OR(B42="",C42=""),"",IFERROR(L42-M42,0))</f>
        <v/>
      </c>
      <c r="O42" s="6">
        <f>IF(OR(B42="",C42=""),"",IFERROR(COUNTIFS('Rendimentos'!$B$7:$B$106,"&gt;="&amp;D42,'Rendimentos'!$B$7:$B$106,"&lt;="&amp;E42,'Rendimentos'!$L$7:$L$106,"&lt;&gt;Conciliado"),0))</f>
        <v/>
      </c>
      <c r="P42" s="4" t="n"/>
      <c r="Q42" s="25" t="n"/>
      <c r="R42" s="14" t="n"/>
      <c r="S42" s="13" t="n"/>
      <c r="T42" s="13" t="n"/>
      <c r="U42" s="6">
        <f>IF(OR(B42="",C42=""),"",IF(OR(P42="Submetida",P42="Substituída"),IF(Q42="","Falta data de submissão",IF(R42="","Falta referência do comprovativo",IF(Q42&gt;G42,"Data posterior ao prazo — confirmar","Submissão registada"))),IF(P42="Não submetida","Situação assinalada pelo utilizador",IF('Painel'!$B$6&gt;G42,"Prazo decorrido — confirmar no portal","Por preparar"))))</f>
        <v/>
      </c>
      <c r="V42" s="6">
        <f>IF(OR(B42="",C42=""),"",IFERROR(IF(COUNTIFS($B$10:$B$109,B42,$C$10:$C$109,C42)&gt;1,"Período duplicado — manter uma só linha",IF(ROUND(L42-SUM(H42:K42),2)&lt;&gt;0,"Total por categorias divergente",IF(N42&lt;&gt;0,"Diferença face a comprovativos",IF(O42&gt;0,"Registos por conciliar","Total interno conciliado")))),"Verificar"))</f>
        <v/>
      </c>
    </row>
    <row r="43">
      <c r="A43" s="6">
        <f>IF(B43="","",ROW()-9)</f>
        <v/>
      </c>
      <c r="B43" s="4" t="n"/>
      <c r="C43" s="4" t="n"/>
      <c r="D43" s="24">
        <f>IFERROR(DATE(B43,CHOOSE(MATCH(C43,{"T1","T2","T3","T4"},0),1,4,7,10),1),"")</f>
        <v/>
      </c>
      <c r="E43" s="24">
        <f>IFERROR(DATE(B43,CHOOSE(MATCH(C43,{"T1","T2","T3","T4"},0),4,7,10,13),0),"")</f>
        <v/>
      </c>
      <c r="F43" s="6">
        <f>IFERROR(CHOOSE(MATCH(C43,{"T1","T2","T3","T4"},0),"abril","julho","outubro","janeiro"),"")</f>
        <v/>
      </c>
      <c r="G43" s="24">
        <f>IFERROR(DATE(B43+IF(C43="T4",1,0),CHOOSE(MATCH(C43,{"T1","T2","T3","T4"},0),5,8,11,2),0),"")</f>
        <v/>
      </c>
      <c r="H43" s="26">
        <f>IF(OR(B43="",C43=""),"",IFERROR(SUMIFS('Rendimentos'!$J$7:$J$106,'Rendimentos'!$B$7:$B$106,"&gt;="&amp;D43,'Rendimentos'!$B$7:$B$106,"&lt;="&amp;E43,'Rendimentos'!$E$7:$E$106,"Vendas de bens"),0))</f>
        <v/>
      </c>
      <c r="I43" s="26">
        <f>IF(OR(B43="",C43=""),"",IFERROR(SUMIFS('Rendimentos'!$J$7:$J$106,'Rendimentos'!$B$7:$B$106,"&gt;="&amp;D43,'Rendimentos'!$B$7:$B$106,"&lt;="&amp;E43,'Rendimentos'!$E$7:$E$106,"Produção de bens"),0))</f>
        <v/>
      </c>
      <c r="J43" s="26">
        <f>IF(OR(B43="",C43=""),"",IFERROR(SUMIFS('Rendimentos'!$J$7:$J$106,'Rendimentos'!$B$7:$B$106,"&gt;="&amp;D43,'Rendimentos'!$B$7:$B$106,"&lt;="&amp;E43,'Rendimentos'!$E$7:$E$106,"Prestações de serviços"),0))</f>
        <v/>
      </c>
      <c r="K43" s="26">
        <f>IF(OR(B43="",C43=""),"",IFERROR(SUMIFS('Rendimentos'!$J$7:$J$106,'Rendimentos'!$B$7:$B$106,"&gt;="&amp;D43,'Rendimentos'!$B$7:$B$106,"&lt;="&amp;E43,'Rendimentos'!$E$7:$E$106,"Outros rendimentos"),0))</f>
        <v/>
      </c>
      <c r="L43" s="26">
        <f>IF(OR(B43="",C43=""),"",IFERROR(SUM(H43:K43),0))</f>
        <v/>
      </c>
      <c r="M43" s="26">
        <f>IF(OR(B43="",C43=""),"",IFERROR(SUMIFS('Rendimentos'!$I$7:$I$106,'Rendimentos'!$B$7:$B$106,"&gt;="&amp;D43,'Rendimentos'!$B$7:$B$106,"&lt;="&amp;E43),0))</f>
        <v/>
      </c>
      <c r="N43" s="26">
        <f>IF(OR(B43="",C43=""),"",IFERROR(L43-M43,0))</f>
        <v/>
      </c>
      <c r="O43" s="6">
        <f>IF(OR(B43="",C43=""),"",IFERROR(COUNTIFS('Rendimentos'!$B$7:$B$106,"&gt;="&amp;D43,'Rendimentos'!$B$7:$B$106,"&lt;="&amp;E43,'Rendimentos'!$L$7:$L$106,"&lt;&gt;Conciliado"),0))</f>
        <v/>
      </c>
      <c r="P43" s="4" t="n"/>
      <c r="Q43" s="25" t="n"/>
      <c r="R43" s="14" t="n"/>
      <c r="S43" s="13" t="n"/>
      <c r="T43" s="13" t="n"/>
      <c r="U43" s="6">
        <f>IF(OR(B43="",C43=""),"",IF(OR(P43="Submetida",P43="Substituída"),IF(Q43="","Falta data de submissão",IF(R43="","Falta referência do comprovativo",IF(Q43&gt;G43,"Data posterior ao prazo — confirmar","Submissão registada"))),IF(P43="Não submetida","Situação assinalada pelo utilizador",IF('Painel'!$B$6&gt;G43,"Prazo decorrido — confirmar no portal","Por preparar"))))</f>
        <v/>
      </c>
      <c r="V43" s="6">
        <f>IF(OR(B43="",C43=""),"",IFERROR(IF(COUNTIFS($B$10:$B$109,B43,$C$10:$C$109,C43)&gt;1,"Período duplicado — manter uma só linha",IF(ROUND(L43-SUM(H43:K43),2)&lt;&gt;0,"Total por categorias divergente",IF(N43&lt;&gt;0,"Diferença face a comprovativos",IF(O43&gt;0,"Registos por conciliar","Total interno conciliado")))),"Verificar"))</f>
        <v/>
      </c>
    </row>
    <row r="44">
      <c r="A44" s="6">
        <f>IF(B44="","",ROW()-9)</f>
        <v/>
      </c>
      <c r="B44" s="4" t="n"/>
      <c r="C44" s="4" t="n"/>
      <c r="D44" s="24">
        <f>IFERROR(DATE(B44,CHOOSE(MATCH(C44,{"T1","T2","T3","T4"},0),1,4,7,10),1),"")</f>
        <v/>
      </c>
      <c r="E44" s="24">
        <f>IFERROR(DATE(B44,CHOOSE(MATCH(C44,{"T1","T2","T3","T4"},0),4,7,10,13),0),"")</f>
        <v/>
      </c>
      <c r="F44" s="6">
        <f>IFERROR(CHOOSE(MATCH(C44,{"T1","T2","T3","T4"},0),"abril","julho","outubro","janeiro"),"")</f>
        <v/>
      </c>
      <c r="G44" s="24">
        <f>IFERROR(DATE(B44+IF(C44="T4",1,0),CHOOSE(MATCH(C44,{"T1","T2","T3","T4"},0),5,8,11,2),0),"")</f>
        <v/>
      </c>
      <c r="H44" s="26">
        <f>IF(OR(B44="",C44=""),"",IFERROR(SUMIFS('Rendimentos'!$J$7:$J$106,'Rendimentos'!$B$7:$B$106,"&gt;="&amp;D44,'Rendimentos'!$B$7:$B$106,"&lt;="&amp;E44,'Rendimentos'!$E$7:$E$106,"Vendas de bens"),0))</f>
        <v/>
      </c>
      <c r="I44" s="26">
        <f>IF(OR(B44="",C44=""),"",IFERROR(SUMIFS('Rendimentos'!$J$7:$J$106,'Rendimentos'!$B$7:$B$106,"&gt;="&amp;D44,'Rendimentos'!$B$7:$B$106,"&lt;="&amp;E44,'Rendimentos'!$E$7:$E$106,"Produção de bens"),0))</f>
        <v/>
      </c>
      <c r="J44" s="26">
        <f>IF(OR(B44="",C44=""),"",IFERROR(SUMIFS('Rendimentos'!$J$7:$J$106,'Rendimentos'!$B$7:$B$106,"&gt;="&amp;D44,'Rendimentos'!$B$7:$B$106,"&lt;="&amp;E44,'Rendimentos'!$E$7:$E$106,"Prestações de serviços"),0))</f>
        <v/>
      </c>
      <c r="K44" s="26">
        <f>IF(OR(B44="",C44=""),"",IFERROR(SUMIFS('Rendimentos'!$J$7:$J$106,'Rendimentos'!$B$7:$B$106,"&gt;="&amp;D44,'Rendimentos'!$B$7:$B$106,"&lt;="&amp;E44,'Rendimentos'!$E$7:$E$106,"Outros rendimentos"),0))</f>
        <v/>
      </c>
      <c r="L44" s="26">
        <f>IF(OR(B44="",C44=""),"",IFERROR(SUM(H44:K44),0))</f>
        <v/>
      </c>
      <c r="M44" s="26">
        <f>IF(OR(B44="",C44=""),"",IFERROR(SUMIFS('Rendimentos'!$I$7:$I$106,'Rendimentos'!$B$7:$B$106,"&gt;="&amp;D44,'Rendimentos'!$B$7:$B$106,"&lt;="&amp;E44),0))</f>
        <v/>
      </c>
      <c r="N44" s="26">
        <f>IF(OR(B44="",C44=""),"",IFERROR(L44-M44,0))</f>
        <v/>
      </c>
      <c r="O44" s="6">
        <f>IF(OR(B44="",C44=""),"",IFERROR(COUNTIFS('Rendimentos'!$B$7:$B$106,"&gt;="&amp;D44,'Rendimentos'!$B$7:$B$106,"&lt;="&amp;E44,'Rendimentos'!$L$7:$L$106,"&lt;&gt;Conciliado"),0))</f>
        <v/>
      </c>
      <c r="P44" s="4" t="n"/>
      <c r="Q44" s="25" t="n"/>
      <c r="R44" s="14" t="n"/>
      <c r="S44" s="13" t="n"/>
      <c r="T44" s="13" t="n"/>
      <c r="U44" s="6">
        <f>IF(OR(B44="",C44=""),"",IF(OR(P44="Submetida",P44="Substituída"),IF(Q44="","Falta data de submissão",IF(R44="","Falta referência do comprovativo",IF(Q44&gt;G44,"Data posterior ao prazo — confirmar","Submissão registada"))),IF(P44="Não submetida","Situação assinalada pelo utilizador",IF('Painel'!$B$6&gt;G44,"Prazo decorrido — confirmar no portal","Por preparar"))))</f>
        <v/>
      </c>
      <c r="V44" s="6">
        <f>IF(OR(B44="",C44=""),"",IFERROR(IF(COUNTIFS($B$10:$B$109,B44,$C$10:$C$109,C44)&gt;1,"Período duplicado — manter uma só linha",IF(ROUND(L44-SUM(H44:K44),2)&lt;&gt;0,"Total por categorias divergente",IF(N44&lt;&gt;0,"Diferença face a comprovativos",IF(O44&gt;0,"Registos por conciliar","Total interno conciliado")))),"Verificar"))</f>
        <v/>
      </c>
    </row>
    <row r="45">
      <c r="A45" s="6">
        <f>IF(B45="","",ROW()-9)</f>
        <v/>
      </c>
      <c r="B45" s="4" t="n"/>
      <c r="C45" s="4" t="n"/>
      <c r="D45" s="24">
        <f>IFERROR(DATE(B45,CHOOSE(MATCH(C45,{"T1","T2","T3","T4"},0),1,4,7,10),1),"")</f>
        <v/>
      </c>
      <c r="E45" s="24">
        <f>IFERROR(DATE(B45,CHOOSE(MATCH(C45,{"T1","T2","T3","T4"},0),4,7,10,13),0),"")</f>
        <v/>
      </c>
      <c r="F45" s="6">
        <f>IFERROR(CHOOSE(MATCH(C45,{"T1","T2","T3","T4"},0),"abril","julho","outubro","janeiro"),"")</f>
        <v/>
      </c>
      <c r="G45" s="24">
        <f>IFERROR(DATE(B45+IF(C45="T4",1,0),CHOOSE(MATCH(C45,{"T1","T2","T3","T4"},0),5,8,11,2),0),"")</f>
        <v/>
      </c>
      <c r="H45" s="26">
        <f>IF(OR(B45="",C45=""),"",IFERROR(SUMIFS('Rendimentos'!$J$7:$J$106,'Rendimentos'!$B$7:$B$106,"&gt;="&amp;D45,'Rendimentos'!$B$7:$B$106,"&lt;="&amp;E45,'Rendimentos'!$E$7:$E$106,"Vendas de bens"),0))</f>
        <v/>
      </c>
      <c r="I45" s="26">
        <f>IF(OR(B45="",C45=""),"",IFERROR(SUMIFS('Rendimentos'!$J$7:$J$106,'Rendimentos'!$B$7:$B$106,"&gt;="&amp;D45,'Rendimentos'!$B$7:$B$106,"&lt;="&amp;E45,'Rendimentos'!$E$7:$E$106,"Produção de bens"),0))</f>
        <v/>
      </c>
      <c r="J45" s="26">
        <f>IF(OR(B45="",C45=""),"",IFERROR(SUMIFS('Rendimentos'!$J$7:$J$106,'Rendimentos'!$B$7:$B$106,"&gt;="&amp;D45,'Rendimentos'!$B$7:$B$106,"&lt;="&amp;E45,'Rendimentos'!$E$7:$E$106,"Prestações de serviços"),0))</f>
        <v/>
      </c>
      <c r="K45" s="26">
        <f>IF(OR(B45="",C45=""),"",IFERROR(SUMIFS('Rendimentos'!$J$7:$J$106,'Rendimentos'!$B$7:$B$106,"&gt;="&amp;D45,'Rendimentos'!$B$7:$B$106,"&lt;="&amp;E45,'Rendimentos'!$E$7:$E$106,"Outros rendimentos"),0))</f>
        <v/>
      </c>
      <c r="L45" s="26">
        <f>IF(OR(B45="",C45=""),"",IFERROR(SUM(H45:K45),0))</f>
        <v/>
      </c>
      <c r="M45" s="26">
        <f>IF(OR(B45="",C45=""),"",IFERROR(SUMIFS('Rendimentos'!$I$7:$I$106,'Rendimentos'!$B$7:$B$106,"&gt;="&amp;D45,'Rendimentos'!$B$7:$B$106,"&lt;="&amp;E45),0))</f>
        <v/>
      </c>
      <c r="N45" s="26">
        <f>IF(OR(B45="",C45=""),"",IFERROR(L45-M45,0))</f>
        <v/>
      </c>
      <c r="O45" s="6">
        <f>IF(OR(B45="",C45=""),"",IFERROR(COUNTIFS('Rendimentos'!$B$7:$B$106,"&gt;="&amp;D45,'Rendimentos'!$B$7:$B$106,"&lt;="&amp;E45,'Rendimentos'!$L$7:$L$106,"&lt;&gt;Conciliado"),0))</f>
        <v/>
      </c>
      <c r="P45" s="4" t="n"/>
      <c r="Q45" s="25" t="n"/>
      <c r="R45" s="14" t="n"/>
      <c r="S45" s="13" t="n"/>
      <c r="T45" s="13" t="n"/>
      <c r="U45" s="6">
        <f>IF(OR(B45="",C45=""),"",IF(OR(P45="Submetida",P45="Substituída"),IF(Q45="","Falta data de submissão",IF(R45="","Falta referência do comprovativo",IF(Q45&gt;G45,"Data posterior ao prazo — confirmar","Submissão registada"))),IF(P45="Não submetida","Situação assinalada pelo utilizador",IF('Painel'!$B$6&gt;G45,"Prazo decorrido — confirmar no portal","Por preparar"))))</f>
        <v/>
      </c>
      <c r="V45" s="6">
        <f>IF(OR(B45="",C45=""),"",IFERROR(IF(COUNTIFS($B$10:$B$109,B45,$C$10:$C$109,C45)&gt;1,"Período duplicado — manter uma só linha",IF(ROUND(L45-SUM(H45:K45),2)&lt;&gt;0,"Total por categorias divergente",IF(N45&lt;&gt;0,"Diferença face a comprovativos",IF(O45&gt;0,"Registos por conciliar","Total interno conciliado")))),"Verificar"))</f>
        <v/>
      </c>
    </row>
    <row r="46">
      <c r="A46" s="6">
        <f>IF(B46="","",ROW()-9)</f>
        <v/>
      </c>
      <c r="B46" s="4" t="n"/>
      <c r="C46" s="4" t="n"/>
      <c r="D46" s="24">
        <f>IFERROR(DATE(B46,CHOOSE(MATCH(C46,{"T1","T2","T3","T4"},0),1,4,7,10),1),"")</f>
        <v/>
      </c>
      <c r="E46" s="24">
        <f>IFERROR(DATE(B46,CHOOSE(MATCH(C46,{"T1","T2","T3","T4"},0),4,7,10,13),0),"")</f>
        <v/>
      </c>
      <c r="F46" s="6">
        <f>IFERROR(CHOOSE(MATCH(C46,{"T1","T2","T3","T4"},0),"abril","julho","outubro","janeiro"),"")</f>
        <v/>
      </c>
      <c r="G46" s="24">
        <f>IFERROR(DATE(B46+IF(C46="T4",1,0),CHOOSE(MATCH(C46,{"T1","T2","T3","T4"},0),5,8,11,2),0),"")</f>
        <v/>
      </c>
      <c r="H46" s="26">
        <f>IF(OR(B46="",C46=""),"",IFERROR(SUMIFS('Rendimentos'!$J$7:$J$106,'Rendimentos'!$B$7:$B$106,"&gt;="&amp;D46,'Rendimentos'!$B$7:$B$106,"&lt;="&amp;E46,'Rendimentos'!$E$7:$E$106,"Vendas de bens"),0))</f>
        <v/>
      </c>
      <c r="I46" s="26">
        <f>IF(OR(B46="",C46=""),"",IFERROR(SUMIFS('Rendimentos'!$J$7:$J$106,'Rendimentos'!$B$7:$B$106,"&gt;="&amp;D46,'Rendimentos'!$B$7:$B$106,"&lt;="&amp;E46,'Rendimentos'!$E$7:$E$106,"Produção de bens"),0))</f>
        <v/>
      </c>
      <c r="J46" s="26">
        <f>IF(OR(B46="",C46=""),"",IFERROR(SUMIFS('Rendimentos'!$J$7:$J$106,'Rendimentos'!$B$7:$B$106,"&gt;="&amp;D46,'Rendimentos'!$B$7:$B$106,"&lt;="&amp;E46,'Rendimentos'!$E$7:$E$106,"Prestações de serviços"),0))</f>
        <v/>
      </c>
      <c r="K46" s="26">
        <f>IF(OR(B46="",C46=""),"",IFERROR(SUMIFS('Rendimentos'!$J$7:$J$106,'Rendimentos'!$B$7:$B$106,"&gt;="&amp;D46,'Rendimentos'!$B$7:$B$106,"&lt;="&amp;E46,'Rendimentos'!$E$7:$E$106,"Outros rendimentos"),0))</f>
        <v/>
      </c>
      <c r="L46" s="26">
        <f>IF(OR(B46="",C46=""),"",IFERROR(SUM(H46:K46),0))</f>
        <v/>
      </c>
      <c r="M46" s="26">
        <f>IF(OR(B46="",C46=""),"",IFERROR(SUMIFS('Rendimentos'!$I$7:$I$106,'Rendimentos'!$B$7:$B$106,"&gt;="&amp;D46,'Rendimentos'!$B$7:$B$106,"&lt;="&amp;E46),0))</f>
        <v/>
      </c>
      <c r="N46" s="26">
        <f>IF(OR(B46="",C46=""),"",IFERROR(L46-M46,0))</f>
        <v/>
      </c>
      <c r="O46" s="6">
        <f>IF(OR(B46="",C46=""),"",IFERROR(COUNTIFS('Rendimentos'!$B$7:$B$106,"&gt;="&amp;D46,'Rendimentos'!$B$7:$B$106,"&lt;="&amp;E46,'Rendimentos'!$L$7:$L$106,"&lt;&gt;Conciliado"),0))</f>
        <v/>
      </c>
      <c r="P46" s="4" t="n"/>
      <c r="Q46" s="25" t="n"/>
      <c r="R46" s="14" t="n"/>
      <c r="S46" s="13" t="n"/>
      <c r="T46" s="13" t="n"/>
      <c r="U46" s="6">
        <f>IF(OR(B46="",C46=""),"",IF(OR(P46="Submetida",P46="Substituída"),IF(Q46="","Falta data de submissão",IF(R46="","Falta referência do comprovativo",IF(Q46&gt;G46,"Data posterior ao prazo — confirmar","Submissão registada"))),IF(P46="Não submetida","Situação assinalada pelo utilizador",IF('Painel'!$B$6&gt;G46,"Prazo decorrido — confirmar no portal","Por preparar"))))</f>
        <v/>
      </c>
      <c r="V46" s="6">
        <f>IF(OR(B46="",C46=""),"",IFERROR(IF(COUNTIFS($B$10:$B$109,B46,$C$10:$C$109,C46)&gt;1,"Período duplicado — manter uma só linha",IF(ROUND(L46-SUM(H46:K46),2)&lt;&gt;0,"Total por categorias divergente",IF(N46&lt;&gt;0,"Diferença face a comprovativos",IF(O46&gt;0,"Registos por conciliar","Total interno conciliado")))),"Verificar"))</f>
        <v/>
      </c>
    </row>
    <row r="47">
      <c r="A47" s="6">
        <f>IF(B47="","",ROW()-9)</f>
        <v/>
      </c>
      <c r="B47" s="4" t="n"/>
      <c r="C47" s="4" t="n"/>
      <c r="D47" s="24">
        <f>IFERROR(DATE(B47,CHOOSE(MATCH(C47,{"T1","T2","T3","T4"},0),1,4,7,10),1),"")</f>
        <v/>
      </c>
      <c r="E47" s="24">
        <f>IFERROR(DATE(B47,CHOOSE(MATCH(C47,{"T1","T2","T3","T4"},0),4,7,10,13),0),"")</f>
        <v/>
      </c>
      <c r="F47" s="6">
        <f>IFERROR(CHOOSE(MATCH(C47,{"T1","T2","T3","T4"},0),"abril","julho","outubro","janeiro"),"")</f>
        <v/>
      </c>
      <c r="G47" s="24">
        <f>IFERROR(DATE(B47+IF(C47="T4",1,0),CHOOSE(MATCH(C47,{"T1","T2","T3","T4"},0),5,8,11,2),0),"")</f>
        <v/>
      </c>
      <c r="H47" s="26">
        <f>IF(OR(B47="",C47=""),"",IFERROR(SUMIFS('Rendimentos'!$J$7:$J$106,'Rendimentos'!$B$7:$B$106,"&gt;="&amp;D47,'Rendimentos'!$B$7:$B$106,"&lt;="&amp;E47,'Rendimentos'!$E$7:$E$106,"Vendas de bens"),0))</f>
        <v/>
      </c>
      <c r="I47" s="26">
        <f>IF(OR(B47="",C47=""),"",IFERROR(SUMIFS('Rendimentos'!$J$7:$J$106,'Rendimentos'!$B$7:$B$106,"&gt;="&amp;D47,'Rendimentos'!$B$7:$B$106,"&lt;="&amp;E47,'Rendimentos'!$E$7:$E$106,"Produção de bens"),0))</f>
        <v/>
      </c>
      <c r="J47" s="26">
        <f>IF(OR(B47="",C47=""),"",IFERROR(SUMIFS('Rendimentos'!$J$7:$J$106,'Rendimentos'!$B$7:$B$106,"&gt;="&amp;D47,'Rendimentos'!$B$7:$B$106,"&lt;="&amp;E47,'Rendimentos'!$E$7:$E$106,"Prestações de serviços"),0))</f>
        <v/>
      </c>
      <c r="K47" s="26">
        <f>IF(OR(B47="",C47=""),"",IFERROR(SUMIFS('Rendimentos'!$J$7:$J$106,'Rendimentos'!$B$7:$B$106,"&gt;="&amp;D47,'Rendimentos'!$B$7:$B$106,"&lt;="&amp;E47,'Rendimentos'!$E$7:$E$106,"Outros rendimentos"),0))</f>
        <v/>
      </c>
      <c r="L47" s="26">
        <f>IF(OR(B47="",C47=""),"",IFERROR(SUM(H47:K47),0))</f>
        <v/>
      </c>
      <c r="M47" s="26">
        <f>IF(OR(B47="",C47=""),"",IFERROR(SUMIFS('Rendimentos'!$I$7:$I$106,'Rendimentos'!$B$7:$B$106,"&gt;="&amp;D47,'Rendimentos'!$B$7:$B$106,"&lt;="&amp;E47),0))</f>
        <v/>
      </c>
      <c r="N47" s="26">
        <f>IF(OR(B47="",C47=""),"",IFERROR(L47-M47,0))</f>
        <v/>
      </c>
      <c r="O47" s="6">
        <f>IF(OR(B47="",C47=""),"",IFERROR(COUNTIFS('Rendimentos'!$B$7:$B$106,"&gt;="&amp;D47,'Rendimentos'!$B$7:$B$106,"&lt;="&amp;E47,'Rendimentos'!$L$7:$L$106,"&lt;&gt;Conciliado"),0))</f>
        <v/>
      </c>
      <c r="P47" s="4" t="n"/>
      <c r="Q47" s="25" t="n"/>
      <c r="R47" s="14" t="n"/>
      <c r="S47" s="13" t="n"/>
      <c r="T47" s="13" t="n"/>
      <c r="U47" s="6">
        <f>IF(OR(B47="",C47=""),"",IF(OR(P47="Submetida",P47="Substituída"),IF(Q47="","Falta data de submissão",IF(R47="","Falta referência do comprovativo",IF(Q47&gt;G47,"Data posterior ao prazo — confirmar","Submissão registada"))),IF(P47="Não submetida","Situação assinalada pelo utilizador",IF('Painel'!$B$6&gt;G47,"Prazo decorrido — confirmar no portal","Por preparar"))))</f>
        <v/>
      </c>
      <c r="V47" s="6">
        <f>IF(OR(B47="",C47=""),"",IFERROR(IF(COUNTIFS($B$10:$B$109,B47,$C$10:$C$109,C47)&gt;1,"Período duplicado — manter uma só linha",IF(ROUND(L47-SUM(H47:K47),2)&lt;&gt;0,"Total por categorias divergente",IF(N47&lt;&gt;0,"Diferença face a comprovativos",IF(O47&gt;0,"Registos por conciliar","Total interno conciliado")))),"Verificar"))</f>
        <v/>
      </c>
    </row>
    <row r="48">
      <c r="A48" s="6">
        <f>IF(B48="","",ROW()-9)</f>
        <v/>
      </c>
      <c r="B48" s="4" t="n"/>
      <c r="C48" s="4" t="n"/>
      <c r="D48" s="24">
        <f>IFERROR(DATE(B48,CHOOSE(MATCH(C48,{"T1","T2","T3","T4"},0),1,4,7,10),1),"")</f>
        <v/>
      </c>
      <c r="E48" s="24">
        <f>IFERROR(DATE(B48,CHOOSE(MATCH(C48,{"T1","T2","T3","T4"},0),4,7,10,13),0),"")</f>
        <v/>
      </c>
      <c r="F48" s="6">
        <f>IFERROR(CHOOSE(MATCH(C48,{"T1","T2","T3","T4"},0),"abril","julho","outubro","janeiro"),"")</f>
        <v/>
      </c>
      <c r="G48" s="24">
        <f>IFERROR(DATE(B48+IF(C48="T4",1,0),CHOOSE(MATCH(C48,{"T1","T2","T3","T4"},0),5,8,11,2),0),"")</f>
        <v/>
      </c>
      <c r="H48" s="26">
        <f>IF(OR(B48="",C48=""),"",IFERROR(SUMIFS('Rendimentos'!$J$7:$J$106,'Rendimentos'!$B$7:$B$106,"&gt;="&amp;D48,'Rendimentos'!$B$7:$B$106,"&lt;="&amp;E48,'Rendimentos'!$E$7:$E$106,"Vendas de bens"),0))</f>
        <v/>
      </c>
      <c r="I48" s="26">
        <f>IF(OR(B48="",C48=""),"",IFERROR(SUMIFS('Rendimentos'!$J$7:$J$106,'Rendimentos'!$B$7:$B$106,"&gt;="&amp;D48,'Rendimentos'!$B$7:$B$106,"&lt;="&amp;E48,'Rendimentos'!$E$7:$E$106,"Produção de bens"),0))</f>
        <v/>
      </c>
      <c r="J48" s="26">
        <f>IF(OR(B48="",C48=""),"",IFERROR(SUMIFS('Rendimentos'!$J$7:$J$106,'Rendimentos'!$B$7:$B$106,"&gt;="&amp;D48,'Rendimentos'!$B$7:$B$106,"&lt;="&amp;E48,'Rendimentos'!$E$7:$E$106,"Prestações de serviços"),0))</f>
        <v/>
      </c>
      <c r="K48" s="26">
        <f>IF(OR(B48="",C48=""),"",IFERROR(SUMIFS('Rendimentos'!$J$7:$J$106,'Rendimentos'!$B$7:$B$106,"&gt;="&amp;D48,'Rendimentos'!$B$7:$B$106,"&lt;="&amp;E48,'Rendimentos'!$E$7:$E$106,"Outros rendimentos"),0))</f>
        <v/>
      </c>
      <c r="L48" s="26">
        <f>IF(OR(B48="",C48=""),"",IFERROR(SUM(H48:K48),0))</f>
        <v/>
      </c>
      <c r="M48" s="26">
        <f>IF(OR(B48="",C48=""),"",IFERROR(SUMIFS('Rendimentos'!$I$7:$I$106,'Rendimentos'!$B$7:$B$106,"&gt;="&amp;D48,'Rendimentos'!$B$7:$B$106,"&lt;="&amp;E48),0))</f>
        <v/>
      </c>
      <c r="N48" s="26">
        <f>IF(OR(B48="",C48=""),"",IFERROR(L48-M48,0))</f>
        <v/>
      </c>
      <c r="O48" s="6">
        <f>IF(OR(B48="",C48=""),"",IFERROR(COUNTIFS('Rendimentos'!$B$7:$B$106,"&gt;="&amp;D48,'Rendimentos'!$B$7:$B$106,"&lt;="&amp;E48,'Rendimentos'!$L$7:$L$106,"&lt;&gt;Conciliado"),0))</f>
        <v/>
      </c>
      <c r="P48" s="4" t="n"/>
      <c r="Q48" s="25" t="n"/>
      <c r="R48" s="14" t="n"/>
      <c r="S48" s="13" t="n"/>
      <c r="T48" s="13" t="n"/>
      <c r="U48" s="6">
        <f>IF(OR(B48="",C48=""),"",IF(OR(P48="Submetida",P48="Substituída"),IF(Q48="","Falta data de submissão",IF(R48="","Falta referência do comprovativo",IF(Q48&gt;G48,"Data posterior ao prazo — confirmar","Submissão registada"))),IF(P48="Não submetida","Situação assinalada pelo utilizador",IF('Painel'!$B$6&gt;G48,"Prazo decorrido — confirmar no portal","Por preparar"))))</f>
        <v/>
      </c>
      <c r="V48" s="6">
        <f>IF(OR(B48="",C48=""),"",IFERROR(IF(COUNTIFS($B$10:$B$109,B48,$C$10:$C$109,C48)&gt;1,"Período duplicado — manter uma só linha",IF(ROUND(L48-SUM(H48:K48),2)&lt;&gt;0,"Total por categorias divergente",IF(N48&lt;&gt;0,"Diferença face a comprovativos",IF(O48&gt;0,"Registos por conciliar","Total interno conciliado")))),"Verificar"))</f>
        <v/>
      </c>
    </row>
    <row r="49">
      <c r="A49" s="6">
        <f>IF(B49="","",ROW()-9)</f>
        <v/>
      </c>
      <c r="B49" s="4" t="n"/>
      <c r="C49" s="4" t="n"/>
      <c r="D49" s="24">
        <f>IFERROR(DATE(B49,CHOOSE(MATCH(C49,{"T1","T2","T3","T4"},0),1,4,7,10),1),"")</f>
        <v/>
      </c>
      <c r="E49" s="24">
        <f>IFERROR(DATE(B49,CHOOSE(MATCH(C49,{"T1","T2","T3","T4"},0),4,7,10,13),0),"")</f>
        <v/>
      </c>
      <c r="F49" s="6">
        <f>IFERROR(CHOOSE(MATCH(C49,{"T1","T2","T3","T4"},0),"abril","julho","outubro","janeiro"),"")</f>
        <v/>
      </c>
      <c r="G49" s="24">
        <f>IFERROR(DATE(B49+IF(C49="T4",1,0),CHOOSE(MATCH(C49,{"T1","T2","T3","T4"},0),5,8,11,2),0),"")</f>
        <v/>
      </c>
      <c r="H49" s="26">
        <f>IF(OR(B49="",C49=""),"",IFERROR(SUMIFS('Rendimentos'!$J$7:$J$106,'Rendimentos'!$B$7:$B$106,"&gt;="&amp;D49,'Rendimentos'!$B$7:$B$106,"&lt;="&amp;E49,'Rendimentos'!$E$7:$E$106,"Vendas de bens"),0))</f>
        <v/>
      </c>
      <c r="I49" s="26">
        <f>IF(OR(B49="",C49=""),"",IFERROR(SUMIFS('Rendimentos'!$J$7:$J$106,'Rendimentos'!$B$7:$B$106,"&gt;="&amp;D49,'Rendimentos'!$B$7:$B$106,"&lt;="&amp;E49,'Rendimentos'!$E$7:$E$106,"Produção de bens"),0))</f>
        <v/>
      </c>
      <c r="J49" s="26">
        <f>IF(OR(B49="",C49=""),"",IFERROR(SUMIFS('Rendimentos'!$J$7:$J$106,'Rendimentos'!$B$7:$B$106,"&gt;="&amp;D49,'Rendimentos'!$B$7:$B$106,"&lt;="&amp;E49,'Rendimentos'!$E$7:$E$106,"Prestações de serviços"),0))</f>
        <v/>
      </c>
      <c r="K49" s="26">
        <f>IF(OR(B49="",C49=""),"",IFERROR(SUMIFS('Rendimentos'!$J$7:$J$106,'Rendimentos'!$B$7:$B$106,"&gt;="&amp;D49,'Rendimentos'!$B$7:$B$106,"&lt;="&amp;E49,'Rendimentos'!$E$7:$E$106,"Outros rendimentos"),0))</f>
        <v/>
      </c>
      <c r="L49" s="26">
        <f>IF(OR(B49="",C49=""),"",IFERROR(SUM(H49:K49),0))</f>
        <v/>
      </c>
      <c r="M49" s="26">
        <f>IF(OR(B49="",C49=""),"",IFERROR(SUMIFS('Rendimentos'!$I$7:$I$106,'Rendimentos'!$B$7:$B$106,"&gt;="&amp;D49,'Rendimentos'!$B$7:$B$106,"&lt;="&amp;E49),0))</f>
        <v/>
      </c>
      <c r="N49" s="26">
        <f>IF(OR(B49="",C49=""),"",IFERROR(L49-M49,0))</f>
        <v/>
      </c>
      <c r="O49" s="6">
        <f>IF(OR(B49="",C49=""),"",IFERROR(COUNTIFS('Rendimentos'!$B$7:$B$106,"&gt;="&amp;D49,'Rendimentos'!$B$7:$B$106,"&lt;="&amp;E49,'Rendimentos'!$L$7:$L$106,"&lt;&gt;Conciliado"),0))</f>
        <v/>
      </c>
      <c r="P49" s="4" t="n"/>
      <c r="Q49" s="25" t="n"/>
      <c r="R49" s="14" t="n"/>
      <c r="S49" s="13" t="n"/>
      <c r="T49" s="13" t="n"/>
      <c r="U49" s="6">
        <f>IF(OR(B49="",C49=""),"",IF(OR(P49="Submetida",P49="Substituída"),IF(Q49="","Falta data de submissão",IF(R49="","Falta referência do comprovativo",IF(Q49&gt;G49,"Data posterior ao prazo — confirmar","Submissão registada"))),IF(P49="Não submetida","Situação assinalada pelo utilizador",IF('Painel'!$B$6&gt;G49,"Prazo decorrido — confirmar no portal","Por preparar"))))</f>
        <v/>
      </c>
      <c r="V49" s="6">
        <f>IF(OR(B49="",C49=""),"",IFERROR(IF(COUNTIFS($B$10:$B$109,B49,$C$10:$C$109,C49)&gt;1,"Período duplicado — manter uma só linha",IF(ROUND(L49-SUM(H49:K49),2)&lt;&gt;0,"Total por categorias divergente",IF(N49&lt;&gt;0,"Diferença face a comprovativos",IF(O49&gt;0,"Registos por conciliar","Total interno conciliado")))),"Verificar"))</f>
        <v/>
      </c>
    </row>
    <row r="50">
      <c r="A50" s="6">
        <f>IF(B50="","",ROW()-9)</f>
        <v/>
      </c>
      <c r="B50" s="4" t="n"/>
      <c r="C50" s="4" t="n"/>
      <c r="D50" s="24">
        <f>IFERROR(DATE(B50,CHOOSE(MATCH(C50,{"T1","T2","T3","T4"},0),1,4,7,10),1),"")</f>
        <v/>
      </c>
      <c r="E50" s="24">
        <f>IFERROR(DATE(B50,CHOOSE(MATCH(C50,{"T1","T2","T3","T4"},0),4,7,10,13),0),"")</f>
        <v/>
      </c>
      <c r="F50" s="6">
        <f>IFERROR(CHOOSE(MATCH(C50,{"T1","T2","T3","T4"},0),"abril","julho","outubro","janeiro"),"")</f>
        <v/>
      </c>
      <c r="G50" s="24">
        <f>IFERROR(DATE(B50+IF(C50="T4",1,0),CHOOSE(MATCH(C50,{"T1","T2","T3","T4"},0),5,8,11,2),0),"")</f>
        <v/>
      </c>
      <c r="H50" s="26">
        <f>IF(OR(B50="",C50=""),"",IFERROR(SUMIFS('Rendimentos'!$J$7:$J$106,'Rendimentos'!$B$7:$B$106,"&gt;="&amp;D50,'Rendimentos'!$B$7:$B$106,"&lt;="&amp;E50,'Rendimentos'!$E$7:$E$106,"Vendas de bens"),0))</f>
        <v/>
      </c>
      <c r="I50" s="26">
        <f>IF(OR(B50="",C50=""),"",IFERROR(SUMIFS('Rendimentos'!$J$7:$J$106,'Rendimentos'!$B$7:$B$106,"&gt;="&amp;D50,'Rendimentos'!$B$7:$B$106,"&lt;="&amp;E50,'Rendimentos'!$E$7:$E$106,"Produção de bens"),0))</f>
        <v/>
      </c>
      <c r="J50" s="26">
        <f>IF(OR(B50="",C50=""),"",IFERROR(SUMIFS('Rendimentos'!$J$7:$J$106,'Rendimentos'!$B$7:$B$106,"&gt;="&amp;D50,'Rendimentos'!$B$7:$B$106,"&lt;="&amp;E50,'Rendimentos'!$E$7:$E$106,"Prestações de serviços"),0))</f>
        <v/>
      </c>
      <c r="K50" s="26">
        <f>IF(OR(B50="",C50=""),"",IFERROR(SUMIFS('Rendimentos'!$J$7:$J$106,'Rendimentos'!$B$7:$B$106,"&gt;="&amp;D50,'Rendimentos'!$B$7:$B$106,"&lt;="&amp;E50,'Rendimentos'!$E$7:$E$106,"Outros rendimentos"),0))</f>
        <v/>
      </c>
      <c r="L50" s="26">
        <f>IF(OR(B50="",C50=""),"",IFERROR(SUM(H50:K50),0))</f>
        <v/>
      </c>
      <c r="M50" s="26">
        <f>IF(OR(B50="",C50=""),"",IFERROR(SUMIFS('Rendimentos'!$I$7:$I$106,'Rendimentos'!$B$7:$B$106,"&gt;="&amp;D50,'Rendimentos'!$B$7:$B$106,"&lt;="&amp;E50),0))</f>
        <v/>
      </c>
      <c r="N50" s="26">
        <f>IF(OR(B50="",C50=""),"",IFERROR(L50-M50,0))</f>
        <v/>
      </c>
      <c r="O50" s="6">
        <f>IF(OR(B50="",C50=""),"",IFERROR(COUNTIFS('Rendimentos'!$B$7:$B$106,"&gt;="&amp;D50,'Rendimentos'!$B$7:$B$106,"&lt;="&amp;E50,'Rendimentos'!$L$7:$L$106,"&lt;&gt;Conciliado"),0))</f>
        <v/>
      </c>
      <c r="P50" s="4" t="n"/>
      <c r="Q50" s="25" t="n"/>
      <c r="R50" s="14" t="n"/>
      <c r="S50" s="13" t="n"/>
      <c r="T50" s="13" t="n"/>
      <c r="U50" s="6">
        <f>IF(OR(B50="",C50=""),"",IF(OR(P50="Submetida",P50="Substituída"),IF(Q50="","Falta data de submissão",IF(R50="","Falta referência do comprovativo",IF(Q50&gt;G50,"Data posterior ao prazo — confirmar","Submissão registada"))),IF(P50="Não submetida","Situação assinalada pelo utilizador",IF('Painel'!$B$6&gt;G50,"Prazo decorrido — confirmar no portal","Por preparar"))))</f>
        <v/>
      </c>
      <c r="V50" s="6">
        <f>IF(OR(B50="",C50=""),"",IFERROR(IF(COUNTIFS($B$10:$B$109,B50,$C$10:$C$109,C50)&gt;1,"Período duplicado — manter uma só linha",IF(ROUND(L50-SUM(H50:K50),2)&lt;&gt;0,"Total por categorias divergente",IF(N50&lt;&gt;0,"Diferença face a comprovativos",IF(O50&gt;0,"Registos por conciliar","Total interno conciliado")))),"Verificar"))</f>
        <v/>
      </c>
    </row>
    <row r="51">
      <c r="A51" s="6">
        <f>IF(B51="","",ROW()-9)</f>
        <v/>
      </c>
      <c r="B51" s="4" t="n"/>
      <c r="C51" s="4" t="n"/>
      <c r="D51" s="24">
        <f>IFERROR(DATE(B51,CHOOSE(MATCH(C51,{"T1","T2","T3","T4"},0),1,4,7,10),1),"")</f>
        <v/>
      </c>
      <c r="E51" s="24">
        <f>IFERROR(DATE(B51,CHOOSE(MATCH(C51,{"T1","T2","T3","T4"},0),4,7,10,13),0),"")</f>
        <v/>
      </c>
      <c r="F51" s="6">
        <f>IFERROR(CHOOSE(MATCH(C51,{"T1","T2","T3","T4"},0),"abril","julho","outubro","janeiro"),"")</f>
        <v/>
      </c>
      <c r="G51" s="24">
        <f>IFERROR(DATE(B51+IF(C51="T4",1,0),CHOOSE(MATCH(C51,{"T1","T2","T3","T4"},0),5,8,11,2),0),"")</f>
        <v/>
      </c>
      <c r="H51" s="26">
        <f>IF(OR(B51="",C51=""),"",IFERROR(SUMIFS('Rendimentos'!$J$7:$J$106,'Rendimentos'!$B$7:$B$106,"&gt;="&amp;D51,'Rendimentos'!$B$7:$B$106,"&lt;="&amp;E51,'Rendimentos'!$E$7:$E$106,"Vendas de bens"),0))</f>
        <v/>
      </c>
      <c r="I51" s="26">
        <f>IF(OR(B51="",C51=""),"",IFERROR(SUMIFS('Rendimentos'!$J$7:$J$106,'Rendimentos'!$B$7:$B$106,"&gt;="&amp;D51,'Rendimentos'!$B$7:$B$106,"&lt;="&amp;E51,'Rendimentos'!$E$7:$E$106,"Produção de bens"),0))</f>
        <v/>
      </c>
      <c r="J51" s="26">
        <f>IF(OR(B51="",C51=""),"",IFERROR(SUMIFS('Rendimentos'!$J$7:$J$106,'Rendimentos'!$B$7:$B$106,"&gt;="&amp;D51,'Rendimentos'!$B$7:$B$106,"&lt;="&amp;E51,'Rendimentos'!$E$7:$E$106,"Prestações de serviços"),0))</f>
        <v/>
      </c>
      <c r="K51" s="26">
        <f>IF(OR(B51="",C51=""),"",IFERROR(SUMIFS('Rendimentos'!$J$7:$J$106,'Rendimentos'!$B$7:$B$106,"&gt;="&amp;D51,'Rendimentos'!$B$7:$B$106,"&lt;="&amp;E51,'Rendimentos'!$E$7:$E$106,"Outros rendimentos"),0))</f>
        <v/>
      </c>
      <c r="L51" s="26">
        <f>IF(OR(B51="",C51=""),"",IFERROR(SUM(H51:K51),0))</f>
        <v/>
      </c>
      <c r="M51" s="26">
        <f>IF(OR(B51="",C51=""),"",IFERROR(SUMIFS('Rendimentos'!$I$7:$I$106,'Rendimentos'!$B$7:$B$106,"&gt;="&amp;D51,'Rendimentos'!$B$7:$B$106,"&lt;="&amp;E51),0))</f>
        <v/>
      </c>
      <c r="N51" s="26">
        <f>IF(OR(B51="",C51=""),"",IFERROR(L51-M51,0))</f>
        <v/>
      </c>
      <c r="O51" s="6">
        <f>IF(OR(B51="",C51=""),"",IFERROR(COUNTIFS('Rendimentos'!$B$7:$B$106,"&gt;="&amp;D51,'Rendimentos'!$B$7:$B$106,"&lt;="&amp;E51,'Rendimentos'!$L$7:$L$106,"&lt;&gt;Conciliado"),0))</f>
        <v/>
      </c>
      <c r="P51" s="4" t="n"/>
      <c r="Q51" s="25" t="n"/>
      <c r="R51" s="14" t="n"/>
      <c r="S51" s="13" t="n"/>
      <c r="T51" s="13" t="n"/>
      <c r="U51" s="6">
        <f>IF(OR(B51="",C51=""),"",IF(OR(P51="Submetida",P51="Substituída"),IF(Q51="","Falta data de submissão",IF(R51="","Falta referência do comprovativo",IF(Q51&gt;G51,"Data posterior ao prazo — confirmar","Submissão registada"))),IF(P51="Não submetida","Situação assinalada pelo utilizador",IF('Painel'!$B$6&gt;G51,"Prazo decorrido — confirmar no portal","Por preparar"))))</f>
        <v/>
      </c>
      <c r="V51" s="6">
        <f>IF(OR(B51="",C51=""),"",IFERROR(IF(COUNTIFS($B$10:$B$109,B51,$C$10:$C$109,C51)&gt;1,"Período duplicado — manter uma só linha",IF(ROUND(L51-SUM(H51:K51),2)&lt;&gt;0,"Total por categorias divergente",IF(N51&lt;&gt;0,"Diferença face a comprovativos",IF(O51&gt;0,"Registos por conciliar","Total interno conciliado")))),"Verificar"))</f>
        <v/>
      </c>
    </row>
    <row r="52">
      <c r="A52" s="6">
        <f>IF(B52="","",ROW()-9)</f>
        <v/>
      </c>
      <c r="B52" s="4" t="n"/>
      <c r="C52" s="4" t="n"/>
      <c r="D52" s="24">
        <f>IFERROR(DATE(B52,CHOOSE(MATCH(C52,{"T1","T2","T3","T4"},0),1,4,7,10),1),"")</f>
        <v/>
      </c>
      <c r="E52" s="24">
        <f>IFERROR(DATE(B52,CHOOSE(MATCH(C52,{"T1","T2","T3","T4"},0),4,7,10,13),0),"")</f>
        <v/>
      </c>
      <c r="F52" s="6">
        <f>IFERROR(CHOOSE(MATCH(C52,{"T1","T2","T3","T4"},0),"abril","julho","outubro","janeiro"),"")</f>
        <v/>
      </c>
      <c r="G52" s="24">
        <f>IFERROR(DATE(B52+IF(C52="T4",1,0),CHOOSE(MATCH(C52,{"T1","T2","T3","T4"},0),5,8,11,2),0),"")</f>
        <v/>
      </c>
      <c r="H52" s="26">
        <f>IF(OR(B52="",C52=""),"",IFERROR(SUMIFS('Rendimentos'!$J$7:$J$106,'Rendimentos'!$B$7:$B$106,"&gt;="&amp;D52,'Rendimentos'!$B$7:$B$106,"&lt;="&amp;E52,'Rendimentos'!$E$7:$E$106,"Vendas de bens"),0))</f>
        <v/>
      </c>
      <c r="I52" s="26">
        <f>IF(OR(B52="",C52=""),"",IFERROR(SUMIFS('Rendimentos'!$J$7:$J$106,'Rendimentos'!$B$7:$B$106,"&gt;="&amp;D52,'Rendimentos'!$B$7:$B$106,"&lt;="&amp;E52,'Rendimentos'!$E$7:$E$106,"Produção de bens"),0))</f>
        <v/>
      </c>
      <c r="J52" s="26">
        <f>IF(OR(B52="",C52=""),"",IFERROR(SUMIFS('Rendimentos'!$J$7:$J$106,'Rendimentos'!$B$7:$B$106,"&gt;="&amp;D52,'Rendimentos'!$B$7:$B$106,"&lt;="&amp;E52,'Rendimentos'!$E$7:$E$106,"Prestações de serviços"),0))</f>
        <v/>
      </c>
      <c r="K52" s="26">
        <f>IF(OR(B52="",C52=""),"",IFERROR(SUMIFS('Rendimentos'!$J$7:$J$106,'Rendimentos'!$B$7:$B$106,"&gt;="&amp;D52,'Rendimentos'!$B$7:$B$106,"&lt;="&amp;E52,'Rendimentos'!$E$7:$E$106,"Outros rendimentos"),0))</f>
        <v/>
      </c>
      <c r="L52" s="26">
        <f>IF(OR(B52="",C52=""),"",IFERROR(SUM(H52:K52),0))</f>
        <v/>
      </c>
      <c r="M52" s="26">
        <f>IF(OR(B52="",C52=""),"",IFERROR(SUMIFS('Rendimentos'!$I$7:$I$106,'Rendimentos'!$B$7:$B$106,"&gt;="&amp;D52,'Rendimentos'!$B$7:$B$106,"&lt;="&amp;E52),0))</f>
        <v/>
      </c>
      <c r="N52" s="26">
        <f>IF(OR(B52="",C52=""),"",IFERROR(L52-M52,0))</f>
        <v/>
      </c>
      <c r="O52" s="6">
        <f>IF(OR(B52="",C52=""),"",IFERROR(COUNTIFS('Rendimentos'!$B$7:$B$106,"&gt;="&amp;D52,'Rendimentos'!$B$7:$B$106,"&lt;="&amp;E52,'Rendimentos'!$L$7:$L$106,"&lt;&gt;Conciliado"),0))</f>
        <v/>
      </c>
      <c r="P52" s="4" t="n"/>
      <c r="Q52" s="25" t="n"/>
      <c r="R52" s="14" t="n"/>
      <c r="S52" s="13" t="n"/>
      <c r="T52" s="13" t="n"/>
      <c r="U52" s="6">
        <f>IF(OR(B52="",C52=""),"",IF(OR(P52="Submetida",P52="Substituída"),IF(Q52="","Falta data de submissão",IF(R52="","Falta referência do comprovativo",IF(Q52&gt;G52,"Data posterior ao prazo — confirmar","Submissão registada"))),IF(P52="Não submetida","Situação assinalada pelo utilizador",IF('Painel'!$B$6&gt;G52,"Prazo decorrido — confirmar no portal","Por preparar"))))</f>
        <v/>
      </c>
      <c r="V52" s="6">
        <f>IF(OR(B52="",C52=""),"",IFERROR(IF(COUNTIFS($B$10:$B$109,B52,$C$10:$C$109,C52)&gt;1,"Período duplicado — manter uma só linha",IF(ROUND(L52-SUM(H52:K52),2)&lt;&gt;0,"Total por categorias divergente",IF(N52&lt;&gt;0,"Diferença face a comprovativos",IF(O52&gt;0,"Registos por conciliar","Total interno conciliado")))),"Verificar"))</f>
        <v/>
      </c>
    </row>
    <row r="53">
      <c r="A53" s="6">
        <f>IF(B53="","",ROW()-9)</f>
        <v/>
      </c>
      <c r="B53" s="4" t="n"/>
      <c r="C53" s="4" t="n"/>
      <c r="D53" s="24">
        <f>IFERROR(DATE(B53,CHOOSE(MATCH(C53,{"T1","T2","T3","T4"},0),1,4,7,10),1),"")</f>
        <v/>
      </c>
      <c r="E53" s="24">
        <f>IFERROR(DATE(B53,CHOOSE(MATCH(C53,{"T1","T2","T3","T4"},0),4,7,10,13),0),"")</f>
        <v/>
      </c>
      <c r="F53" s="6">
        <f>IFERROR(CHOOSE(MATCH(C53,{"T1","T2","T3","T4"},0),"abril","julho","outubro","janeiro"),"")</f>
        <v/>
      </c>
      <c r="G53" s="24">
        <f>IFERROR(DATE(B53+IF(C53="T4",1,0),CHOOSE(MATCH(C53,{"T1","T2","T3","T4"},0),5,8,11,2),0),"")</f>
        <v/>
      </c>
      <c r="H53" s="26">
        <f>IF(OR(B53="",C53=""),"",IFERROR(SUMIFS('Rendimentos'!$J$7:$J$106,'Rendimentos'!$B$7:$B$106,"&gt;="&amp;D53,'Rendimentos'!$B$7:$B$106,"&lt;="&amp;E53,'Rendimentos'!$E$7:$E$106,"Vendas de bens"),0))</f>
        <v/>
      </c>
      <c r="I53" s="26">
        <f>IF(OR(B53="",C53=""),"",IFERROR(SUMIFS('Rendimentos'!$J$7:$J$106,'Rendimentos'!$B$7:$B$106,"&gt;="&amp;D53,'Rendimentos'!$B$7:$B$106,"&lt;="&amp;E53,'Rendimentos'!$E$7:$E$106,"Produção de bens"),0))</f>
        <v/>
      </c>
      <c r="J53" s="26">
        <f>IF(OR(B53="",C53=""),"",IFERROR(SUMIFS('Rendimentos'!$J$7:$J$106,'Rendimentos'!$B$7:$B$106,"&gt;="&amp;D53,'Rendimentos'!$B$7:$B$106,"&lt;="&amp;E53,'Rendimentos'!$E$7:$E$106,"Prestações de serviços"),0))</f>
        <v/>
      </c>
      <c r="K53" s="26">
        <f>IF(OR(B53="",C53=""),"",IFERROR(SUMIFS('Rendimentos'!$J$7:$J$106,'Rendimentos'!$B$7:$B$106,"&gt;="&amp;D53,'Rendimentos'!$B$7:$B$106,"&lt;="&amp;E53,'Rendimentos'!$E$7:$E$106,"Outros rendimentos"),0))</f>
        <v/>
      </c>
      <c r="L53" s="26">
        <f>IF(OR(B53="",C53=""),"",IFERROR(SUM(H53:K53),0))</f>
        <v/>
      </c>
      <c r="M53" s="26">
        <f>IF(OR(B53="",C53=""),"",IFERROR(SUMIFS('Rendimentos'!$I$7:$I$106,'Rendimentos'!$B$7:$B$106,"&gt;="&amp;D53,'Rendimentos'!$B$7:$B$106,"&lt;="&amp;E53),0))</f>
        <v/>
      </c>
      <c r="N53" s="26">
        <f>IF(OR(B53="",C53=""),"",IFERROR(L53-M53,0))</f>
        <v/>
      </c>
      <c r="O53" s="6">
        <f>IF(OR(B53="",C53=""),"",IFERROR(COUNTIFS('Rendimentos'!$B$7:$B$106,"&gt;="&amp;D53,'Rendimentos'!$B$7:$B$106,"&lt;="&amp;E53,'Rendimentos'!$L$7:$L$106,"&lt;&gt;Conciliado"),0))</f>
        <v/>
      </c>
      <c r="P53" s="4" t="n"/>
      <c r="Q53" s="25" t="n"/>
      <c r="R53" s="14" t="n"/>
      <c r="S53" s="13" t="n"/>
      <c r="T53" s="13" t="n"/>
      <c r="U53" s="6">
        <f>IF(OR(B53="",C53=""),"",IF(OR(P53="Submetida",P53="Substituída"),IF(Q53="","Falta data de submissão",IF(R53="","Falta referência do comprovativo",IF(Q53&gt;G53,"Data posterior ao prazo — confirmar","Submissão registada"))),IF(P53="Não submetida","Situação assinalada pelo utilizador",IF('Painel'!$B$6&gt;G53,"Prazo decorrido — confirmar no portal","Por preparar"))))</f>
        <v/>
      </c>
      <c r="V53" s="6">
        <f>IF(OR(B53="",C53=""),"",IFERROR(IF(COUNTIFS($B$10:$B$109,B53,$C$10:$C$109,C53)&gt;1,"Período duplicado — manter uma só linha",IF(ROUND(L53-SUM(H53:K53),2)&lt;&gt;0,"Total por categorias divergente",IF(N53&lt;&gt;0,"Diferença face a comprovativos",IF(O53&gt;0,"Registos por conciliar","Total interno conciliado")))),"Verificar"))</f>
        <v/>
      </c>
    </row>
    <row r="54">
      <c r="A54" s="6">
        <f>IF(B54="","",ROW()-9)</f>
        <v/>
      </c>
      <c r="B54" s="4" t="n"/>
      <c r="C54" s="4" t="n"/>
      <c r="D54" s="24">
        <f>IFERROR(DATE(B54,CHOOSE(MATCH(C54,{"T1","T2","T3","T4"},0),1,4,7,10),1),"")</f>
        <v/>
      </c>
      <c r="E54" s="24">
        <f>IFERROR(DATE(B54,CHOOSE(MATCH(C54,{"T1","T2","T3","T4"},0),4,7,10,13),0),"")</f>
        <v/>
      </c>
      <c r="F54" s="6">
        <f>IFERROR(CHOOSE(MATCH(C54,{"T1","T2","T3","T4"},0),"abril","julho","outubro","janeiro"),"")</f>
        <v/>
      </c>
      <c r="G54" s="24">
        <f>IFERROR(DATE(B54+IF(C54="T4",1,0),CHOOSE(MATCH(C54,{"T1","T2","T3","T4"},0),5,8,11,2),0),"")</f>
        <v/>
      </c>
      <c r="H54" s="26">
        <f>IF(OR(B54="",C54=""),"",IFERROR(SUMIFS('Rendimentos'!$J$7:$J$106,'Rendimentos'!$B$7:$B$106,"&gt;="&amp;D54,'Rendimentos'!$B$7:$B$106,"&lt;="&amp;E54,'Rendimentos'!$E$7:$E$106,"Vendas de bens"),0))</f>
        <v/>
      </c>
      <c r="I54" s="26">
        <f>IF(OR(B54="",C54=""),"",IFERROR(SUMIFS('Rendimentos'!$J$7:$J$106,'Rendimentos'!$B$7:$B$106,"&gt;="&amp;D54,'Rendimentos'!$B$7:$B$106,"&lt;="&amp;E54,'Rendimentos'!$E$7:$E$106,"Produção de bens"),0))</f>
        <v/>
      </c>
      <c r="J54" s="26">
        <f>IF(OR(B54="",C54=""),"",IFERROR(SUMIFS('Rendimentos'!$J$7:$J$106,'Rendimentos'!$B$7:$B$106,"&gt;="&amp;D54,'Rendimentos'!$B$7:$B$106,"&lt;="&amp;E54,'Rendimentos'!$E$7:$E$106,"Prestações de serviços"),0))</f>
        <v/>
      </c>
      <c r="K54" s="26">
        <f>IF(OR(B54="",C54=""),"",IFERROR(SUMIFS('Rendimentos'!$J$7:$J$106,'Rendimentos'!$B$7:$B$106,"&gt;="&amp;D54,'Rendimentos'!$B$7:$B$106,"&lt;="&amp;E54,'Rendimentos'!$E$7:$E$106,"Outros rendimentos"),0))</f>
        <v/>
      </c>
      <c r="L54" s="26">
        <f>IF(OR(B54="",C54=""),"",IFERROR(SUM(H54:K54),0))</f>
        <v/>
      </c>
      <c r="M54" s="26">
        <f>IF(OR(B54="",C54=""),"",IFERROR(SUMIFS('Rendimentos'!$I$7:$I$106,'Rendimentos'!$B$7:$B$106,"&gt;="&amp;D54,'Rendimentos'!$B$7:$B$106,"&lt;="&amp;E54),0))</f>
        <v/>
      </c>
      <c r="N54" s="26">
        <f>IF(OR(B54="",C54=""),"",IFERROR(L54-M54,0))</f>
        <v/>
      </c>
      <c r="O54" s="6">
        <f>IF(OR(B54="",C54=""),"",IFERROR(COUNTIFS('Rendimentos'!$B$7:$B$106,"&gt;="&amp;D54,'Rendimentos'!$B$7:$B$106,"&lt;="&amp;E54,'Rendimentos'!$L$7:$L$106,"&lt;&gt;Conciliado"),0))</f>
        <v/>
      </c>
      <c r="P54" s="4" t="n"/>
      <c r="Q54" s="25" t="n"/>
      <c r="R54" s="14" t="n"/>
      <c r="S54" s="13" t="n"/>
      <c r="T54" s="13" t="n"/>
      <c r="U54" s="6">
        <f>IF(OR(B54="",C54=""),"",IF(OR(P54="Submetida",P54="Substituída"),IF(Q54="","Falta data de submissão",IF(R54="","Falta referência do comprovativo",IF(Q54&gt;G54,"Data posterior ao prazo — confirmar","Submissão registada"))),IF(P54="Não submetida","Situação assinalada pelo utilizador",IF('Painel'!$B$6&gt;G54,"Prazo decorrido — confirmar no portal","Por preparar"))))</f>
        <v/>
      </c>
      <c r="V54" s="6">
        <f>IF(OR(B54="",C54=""),"",IFERROR(IF(COUNTIFS($B$10:$B$109,B54,$C$10:$C$109,C54)&gt;1,"Período duplicado — manter uma só linha",IF(ROUND(L54-SUM(H54:K54),2)&lt;&gt;0,"Total por categorias divergente",IF(N54&lt;&gt;0,"Diferença face a comprovativos",IF(O54&gt;0,"Registos por conciliar","Total interno conciliado")))),"Verificar"))</f>
        <v/>
      </c>
    </row>
    <row r="55">
      <c r="A55" s="6">
        <f>IF(B55="","",ROW()-9)</f>
        <v/>
      </c>
      <c r="B55" s="4" t="n"/>
      <c r="C55" s="4" t="n"/>
      <c r="D55" s="24">
        <f>IFERROR(DATE(B55,CHOOSE(MATCH(C55,{"T1","T2","T3","T4"},0),1,4,7,10),1),"")</f>
        <v/>
      </c>
      <c r="E55" s="24">
        <f>IFERROR(DATE(B55,CHOOSE(MATCH(C55,{"T1","T2","T3","T4"},0),4,7,10,13),0),"")</f>
        <v/>
      </c>
      <c r="F55" s="6">
        <f>IFERROR(CHOOSE(MATCH(C55,{"T1","T2","T3","T4"},0),"abril","julho","outubro","janeiro"),"")</f>
        <v/>
      </c>
      <c r="G55" s="24">
        <f>IFERROR(DATE(B55+IF(C55="T4",1,0),CHOOSE(MATCH(C55,{"T1","T2","T3","T4"},0),5,8,11,2),0),"")</f>
        <v/>
      </c>
      <c r="H55" s="26">
        <f>IF(OR(B55="",C55=""),"",IFERROR(SUMIFS('Rendimentos'!$J$7:$J$106,'Rendimentos'!$B$7:$B$106,"&gt;="&amp;D55,'Rendimentos'!$B$7:$B$106,"&lt;="&amp;E55,'Rendimentos'!$E$7:$E$106,"Vendas de bens"),0))</f>
        <v/>
      </c>
      <c r="I55" s="26">
        <f>IF(OR(B55="",C55=""),"",IFERROR(SUMIFS('Rendimentos'!$J$7:$J$106,'Rendimentos'!$B$7:$B$106,"&gt;="&amp;D55,'Rendimentos'!$B$7:$B$106,"&lt;="&amp;E55,'Rendimentos'!$E$7:$E$106,"Produção de bens"),0))</f>
        <v/>
      </c>
      <c r="J55" s="26">
        <f>IF(OR(B55="",C55=""),"",IFERROR(SUMIFS('Rendimentos'!$J$7:$J$106,'Rendimentos'!$B$7:$B$106,"&gt;="&amp;D55,'Rendimentos'!$B$7:$B$106,"&lt;="&amp;E55,'Rendimentos'!$E$7:$E$106,"Prestações de serviços"),0))</f>
        <v/>
      </c>
      <c r="K55" s="26">
        <f>IF(OR(B55="",C55=""),"",IFERROR(SUMIFS('Rendimentos'!$J$7:$J$106,'Rendimentos'!$B$7:$B$106,"&gt;="&amp;D55,'Rendimentos'!$B$7:$B$106,"&lt;="&amp;E55,'Rendimentos'!$E$7:$E$106,"Outros rendimentos"),0))</f>
        <v/>
      </c>
      <c r="L55" s="26">
        <f>IF(OR(B55="",C55=""),"",IFERROR(SUM(H55:K55),0))</f>
        <v/>
      </c>
      <c r="M55" s="26">
        <f>IF(OR(B55="",C55=""),"",IFERROR(SUMIFS('Rendimentos'!$I$7:$I$106,'Rendimentos'!$B$7:$B$106,"&gt;="&amp;D55,'Rendimentos'!$B$7:$B$106,"&lt;="&amp;E55),0))</f>
        <v/>
      </c>
      <c r="N55" s="26">
        <f>IF(OR(B55="",C55=""),"",IFERROR(L55-M55,0))</f>
        <v/>
      </c>
      <c r="O55" s="6">
        <f>IF(OR(B55="",C55=""),"",IFERROR(COUNTIFS('Rendimentos'!$B$7:$B$106,"&gt;="&amp;D55,'Rendimentos'!$B$7:$B$106,"&lt;="&amp;E55,'Rendimentos'!$L$7:$L$106,"&lt;&gt;Conciliado"),0))</f>
        <v/>
      </c>
      <c r="P55" s="4" t="n"/>
      <c r="Q55" s="25" t="n"/>
      <c r="R55" s="14" t="n"/>
      <c r="S55" s="13" t="n"/>
      <c r="T55" s="13" t="n"/>
      <c r="U55" s="6">
        <f>IF(OR(B55="",C55=""),"",IF(OR(P55="Submetida",P55="Substituída"),IF(Q55="","Falta data de submissão",IF(R55="","Falta referência do comprovativo",IF(Q55&gt;G55,"Data posterior ao prazo — confirmar","Submissão registada"))),IF(P55="Não submetida","Situação assinalada pelo utilizador",IF('Painel'!$B$6&gt;G55,"Prazo decorrido — confirmar no portal","Por preparar"))))</f>
        <v/>
      </c>
      <c r="V55" s="6">
        <f>IF(OR(B55="",C55=""),"",IFERROR(IF(COUNTIFS($B$10:$B$109,B55,$C$10:$C$109,C55)&gt;1,"Período duplicado — manter uma só linha",IF(ROUND(L55-SUM(H55:K55),2)&lt;&gt;0,"Total por categorias divergente",IF(N55&lt;&gt;0,"Diferença face a comprovativos",IF(O55&gt;0,"Registos por conciliar","Total interno conciliado")))),"Verificar"))</f>
        <v/>
      </c>
    </row>
    <row r="56">
      <c r="A56" s="6">
        <f>IF(B56="","",ROW()-9)</f>
        <v/>
      </c>
      <c r="B56" s="4" t="n"/>
      <c r="C56" s="4" t="n"/>
      <c r="D56" s="24">
        <f>IFERROR(DATE(B56,CHOOSE(MATCH(C56,{"T1","T2","T3","T4"},0),1,4,7,10),1),"")</f>
        <v/>
      </c>
      <c r="E56" s="24">
        <f>IFERROR(DATE(B56,CHOOSE(MATCH(C56,{"T1","T2","T3","T4"},0),4,7,10,13),0),"")</f>
        <v/>
      </c>
      <c r="F56" s="6">
        <f>IFERROR(CHOOSE(MATCH(C56,{"T1","T2","T3","T4"},0),"abril","julho","outubro","janeiro"),"")</f>
        <v/>
      </c>
      <c r="G56" s="24">
        <f>IFERROR(DATE(B56+IF(C56="T4",1,0),CHOOSE(MATCH(C56,{"T1","T2","T3","T4"},0),5,8,11,2),0),"")</f>
        <v/>
      </c>
      <c r="H56" s="26">
        <f>IF(OR(B56="",C56=""),"",IFERROR(SUMIFS('Rendimentos'!$J$7:$J$106,'Rendimentos'!$B$7:$B$106,"&gt;="&amp;D56,'Rendimentos'!$B$7:$B$106,"&lt;="&amp;E56,'Rendimentos'!$E$7:$E$106,"Vendas de bens"),0))</f>
        <v/>
      </c>
      <c r="I56" s="26">
        <f>IF(OR(B56="",C56=""),"",IFERROR(SUMIFS('Rendimentos'!$J$7:$J$106,'Rendimentos'!$B$7:$B$106,"&gt;="&amp;D56,'Rendimentos'!$B$7:$B$106,"&lt;="&amp;E56,'Rendimentos'!$E$7:$E$106,"Produção de bens"),0))</f>
        <v/>
      </c>
      <c r="J56" s="26">
        <f>IF(OR(B56="",C56=""),"",IFERROR(SUMIFS('Rendimentos'!$J$7:$J$106,'Rendimentos'!$B$7:$B$106,"&gt;="&amp;D56,'Rendimentos'!$B$7:$B$106,"&lt;="&amp;E56,'Rendimentos'!$E$7:$E$106,"Prestações de serviços"),0))</f>
        <v/>
      </c>
      <c r="K56" s="26">
        <f>IF(OR(B56="",C56=""),"",IFERROR(SUMIFS('Rendimentos'!$J$7:$J$106,'Rendimentos'!$B$7:$B$106,"&gt;="&amp;D56,'Rendimentos'!$B$7:$B$106,"&lt;="&amp;E56,'Rendimentos'!$E$7:$E$106,"Outros rendimentos"),0))</f>
        <v/>
      </c>
      <c r="L56" s="26">
        <f>IF(OR(B56="",C56=""),"",IFERROR(SUM(H56:K56),0))</f>
        <v/>
      </c>
      <c r="M56" s="26">
        <f>IF(OR(B56="",C56=""),"",IFERROR(SUMIFS('Rendimentos'!$I$7:$I$106,'Rendimentos'!$B$7:$B$106,"&gt;="&amp;D56,'Rendimentos'!$B$7:$B$106,"&lt;="&amp;E56),0))</f>
        <v/>
      </c>
      <c r="N56" s="26">
        <f>IF(OR(B56="",C56=""),"",IFERROR(L56-M56,0))</f>
        <v/>
      </c>
      <c r="O56" s="6">
        <f>IF(OR(B56="",C56=""),"",IFERROR(COUNTIFS('Rendimentos'!$B$7:$B$106,"&gt;="&amp;D56,'Rendimentos'!$B$7:$B$106,"&lt;="&amp;E56,'Rendimentos'!$L$7:$L$106,"&lt;&gt;Conciliado"),0))</f>
        <v/>
      </c>
      <c r="P56" s="4" t="n"/>
      <c r="Q56" s="25" t="n"/>
      <c r="R56" s="14" t="n"/>
      <c r="S56" s="13" t="n"/>
      <c r="T56" s="13" t="n"/>
      <c r="U56" s="6">
        <f>IF(OR(B56="",C56=""),"",IF(OR(P56="Submetida",P56="Substituída"),IF(Q56="","Falta data de submissão",IF(R56="","Falta referência do comprovativo",IF(Q56&gt;G56,"Data posterior ao prazo — confirmar","Submissão registada"))),IF(P56="Não submetida","Situação assinalada pelo utilizador",IF('Painel'!$B$6&gt;G56,"Prazo decorrido — confirmar no portal","Por preparar"))))</f>
        <v/>
      </c>
      <c r="V56" s="6">
        <f>IF(OR(B56="",C56=""),"",IFERROR(IF(COUNTIFS($B$10:$B$109,B56,$C$10:$C$109,C56)&gt;1,"Período duplicado — manter uma só linha",IF(ROUND(L56-SUM(H56:K56),2)&lt;&gt;0,"Total por categorias divergente",IF(N56&lt;&gt;0,"Diferença face a comprovativos",IF(O56&gt;0,"Registos por conciliar","Total interno conciliado")))),"Verificar"))</f>
        <v/>
      </c>
    </row>
    <row r="57">
      <c r="A57" s="6">
        <f>IF(B57="","",ROW()-9)</f>
        <v/>
      </c>
      <c r="B57" s="4" t="n"/>
      <c r="C57" s="4" t="n"/>
      <c r="D57" s="24">
        <f>IFERROR(DATE(B57,CHOOSE(MATCH(C57,{"T1","T2","T3","T4"},0),1,4,7,10),1),"")</f>
        <v/>
      </c>
      <c r="E57" s="24">
        <f>IFERROR(DATE(B57,CHOOSE(MATCH(C57,{"T1","T2","T3","T4"},0),4,7,10,13),0),"")</f>
        <v/>
      </c>
      <c r="F57" s="6">
        <f>IFERROR(CHOOSE(MATCH(C57,{"T1","T2","T3","T4"},0),"abril","julho","outubro","janeiro"),"")</f>
        <v/>
      </c>
      <c r="G57" s="24">
        <f>IFERROR(DATE(B57+IF(C57="T4",1,0),CHOOSE(MATCH(C57,{"T1","T2","T3","T4"},0),5,8,11,2),0),"")</f>
        <v/>
      </c>
      <c r="H57" s="26">
        <f>IF(OR(B57="",C57=""),"",IFERROR(SUMIFS('Rendimentos'!$J$7:$J$106,'Rendimentos'!$B$7:$B$106,"&gt;="&amp;D57,'Rendimentos'!$B$7:$B$106,"&lt;="&amp;E57,'Rendimentos'!$E$7:$E$106,"Vendas de bens"),0))</f>
        <v/>
      </c>
      <c r="I57" s="26">
        <f>IF(OR(B57="",C57=""),"",IFERROR(SUMIFS('Rendimentos'!$J$7:$J$106,'Rendimentos'!$B$7:$B$106,"&gt;="&amp;D57,'Rendimentos'!$B$7:$B$106,"&lt;="&amp;E57,'Rendimentos'!$E$7:$E$106,"Produção de bens"),0))</f>
        <v/>
      </c>
      <c r="J57" s="26">
        <f>IF(OR(B57="",C57=""),"",IFERROR(SUMIFS('Rendimentos'!$J$7:$J$106,'Rendimentos'!$B$7:$B$106,"&gt;="&amp;D57,'Rendimentos'!$B$7:$B$106,"&lt;="&amp;E57,'Rendimentos'!$E$7:$E$106,"Prestações de serviços"),0))</f>
        <v/>
      </c>
      <c r="K57" s="26">
        <f>IF(OR(B57="",C57=""),"",IFERROR(SUMIFS('Rendimentos'!$J$7:$J$106,'Rendimentos'!$B$7:$B$106,"&gt;="&amp;D57,'Rendimentos'!$B$7:$B$106,"&lt;="&amp;E57,'Rendimentos'!$E$7:$E$106,"Outros rendimentos"),0))</f>
        <v/>
      </c>
      <c r="L57" s="26">
        <f>IF(OR(B57="",C57=""),"",IFERROR(SUM(H57:K57),0))</f>
        <v/>
      </c>
      <c r="M57" s="26">
        <f>IF(OR(B57="",C57=""),"",IFERROR(SUMIFS('Rendimentos'!$I$7:$I$106,'Rendimentos'!$B$7:$B$106,"&gt;="&amp;D57,'Rendimentos'!$B$7:$B$106,"&lt;="&amp;E57),0))</f>
        <v/>
      </c>
      <c r="N57" s="26">
        <f>IF(OR(B57="",C57=""),"",IFERROR(L57-M57,0))</f>
        <v/>
      </c>
      <c r="O57" s="6">
        <f>IF(OR(B57="",C57=""),"",IFERROR(COUNTIFS('Rendimentos'!$B$7:$B$106,"&gt;="&amp;D57,'Rendimentos'!$B$7:$B$106,"&lt;="&amp;E57,'Rendimentos'!$L$7:$L$106,"&lt;&gt;Conciliado"),0))</f>
        <v/>
      </c>
      <c r="P57" s="4" t="n"/>
      <c r="Q57" s="25" t="n"/>
      <c r="R57" s="14" t="n"/>
      <c r="S57" s="13" t="n"/>
      <c r="T57" s="13" t="n"/>
      <c r="U57" s="6">
        <f>IF(OR(B57="",C57=""),"",IF(OR(P57="Submetida",P57="Substituída"),IF(Q57="","Falta data de submissão",IF(R57="","Falta referência do comprovativo",IF(Q57&gt;G57,"Data posterior ao prazo — confirmar","Submissão registada"))),IF(P57="Não submetida","Situação assinalada pelo utilizador",IF('Painel'!$B$6&gt;G57,"Prazo decorrido — confirmar no portal","Por preparar"))))</f>
        <v/>
      </c>
      <c r="V57" s="6">
        <f>IF(OR(B57="",C57=""),"",IFERROR(IF(COUNTIFS($B$10:$B$109,B57,$C$10:$C$109,C57)&gt;1,"Período duplicado — manter uma só linha",IF(ROUND(L57-SUM(H57:K57),2)&lt;&gt;0,"Total por categorias divergente",IF(N57&lt;&gt;0,"Diferença face a comprovativos",IF(O57&gt;0,"Registos por conciliar","Total interno conciliado")))),"Verificar"))</f>
        <v/>
      </c>
    </row>
    <row r="58">
      <c r="A58" s="6">
        <f>IF(B58="","",ROW()-9)</f>
        <v/>
      </c>
      <c r="B58" s="4" t="n"/>
      <c r="C58" s="4" t="n"/>
      <c r="D58" s="24">
        <f>IFERROR(DATE(B58,CHOOSE(MATCH(C58,{"T1","T2","T3","T4"},0),1,4,7,10),1),"")</f>
        <v/>
      </c>
      <c r="E58" s="24">
        <f>IFERROR(DATE(B58,CHOOSE(MATCH(C58,{"T1","T2","T3","T4"},0),4,7,10,13),0),"")</f>
        <v/>
      </c>
      <c r="F58" s="6">
        <f>IFERROR(CHOOSE(MATCH(C58,{"T1","T2","T3","T4"},0),"abril","julho","outubro","janeiro"),"")</f>
        <v/>
      </c>
      <c r="G58" s="24">
        <f>IFERROR(DATE(B58+IF(C58="T4",1,0),CHOOSE(MATCH(C58,{"T1","T2","T3","T4"},0),5,8,11,2),0),"")</f>
        <v/>
      </c>
      <c r="H58" s="26">
        <f>IF(OR(B58="",C58=""),"",IFERROR(SUMIFS('Rendimentos'!$J$7:$J$106,'Rendimentos'!$B$7:$B$106,"&gt;="&amp;D58,'Rendimentos'!$B$7:$B$106,"&lt;="&amp;E58,'Rendimentos'!$E$7:$E$106,"Vendas de bens"),0))</f>
        <v/>
      </c>
      <c r="I58" s="26">
        <f>IF(OR(B58="",C58=""),"",IFERROR(SUMIFS('Rendimentos'!$J$7:$J$106,'Rendimentos'!$B$7:$B$106,"&gt;="&amp;D58,'Rendimentos'!$B$7:$B$106,"&lt;="&amp;E58,'Rendimentos'!$E$7:$E$106,"Produção de bens"),0))</f>
        <v/>
      </c>
      <c r="J58" s="26">
        <f>IF(OR(B58="",C58=""),"",IFERROR(SUMIFS('Rendimentos'!$J$7:$J$106,'Rendimentos'!$B$7:$B$106,"&gt;="&amp;D58,'Rendimentos'!$B$7:$B$106,"&lt;="&amp;E58,'Rendimentos'!$E$7:$E$106,"Prestações de serviços"),0))</f>
        <v/>
      </c>
      <c r="K58" s="26">
        <f>IF(OR(B58="",C58=""),"",IFERROR(SUMIFS('Rendimentos'!$J$7:$J$106,'Rendimentos'!$B$7:$B$106,"&gt;="&amp;D58,'Rendimentos'!$B$7:$B$106,"&lt;="&amp;E58,'Rendimentos'!$E$7:$E$106,"Outros rendimentos"),0))</f>
        <v/>
      </c>
      <c r="L58" s="26">
        <f>IF(OR(B58="",C58=""),"",IFERROR(SUM(H58:K58),0))</f>
        <v/>
      </c>
      <c r="M58" s="26">
        <f>IF(OR(B58="",C58=""),"",IFERROR(SUMIFS('Rendimentos'!$I$7:$I$106,'Rendimentos'!$B$7:$B$106,"&gt;="&amp;D58,'Rendimentos'!$B$7:$B$106,"&lt;="&amp;E58),0))</f>
        <v/>
      </c>
      <c r="N58" s="26">
        <f>IF(OR(B58="",C58=""),"",IFERROR(L58-M58,0))</f>
        <v/>
      </c>
      <c r="O58" s="6">
        <f>IF(OR(B58="",C58=""),"",IFERROR(COUNTIFS('Rendimentos'!$B$7:$B$106,"&gt;="&amp;D58,'Rendimentos'!$B$7:$B$106,"&lt;="&amp;E58,'Rendimentos'!$L$7:$L$106,"&lt;&gt;Conciliado"),0))</f>
        <v/>
      </c>
      <c r="P58" s="4" t="n"/>
      <c r="Q58" s="25" t="n"/>
      <c r="R58" s="14" t="n"/>
      <c r="S58" s="13" t="n"/>
      <c r="T58" s="13" t="n"/>
      <c r="U58" s="6">
        <f>IF(OR(B58="",C58=""),"",IF(OR(P58="Submetida",P58="Substituída"),IF(Q58="","Falta data de submissão",IF(R58="","Falta referência do comprovativo",IF(Q58&gt;G58,"Data posterior ao prazo — confirmar","Submissão registada"))),IF(P58="Não submetida","Situação assinalada pelo utilizador",IF('Painel'!$B$6&gt;G58,"Prazo decorrido — confirmar no portal","Por preparar"))))</f>
        <v/>
      </c>
      <c r="V58" s="6">
        <f>IF(OR(B58="",C58=""),"",IFERROR(IF(COUNTIFS($B$10:$B$109,B58,$C$10:$C$109,C58)&gt;1,"Período duplicado — manter uma só linha",IF(ROUND(L58-SUM(H58:K58),2)&lt;&gt;0,"Total por categorias divergente",IF(N58&lt;&gt;0,"Diferença face a comprovativos",IF(O58&gt;0,"Registos por conciliar","Total interno conciliado")))),"Verificar"))</f>
        <v/>
      </c>
    </row>
    <row r="59">
      <c r="A59" s="6">
        <f>IF(B59="","",ROW()-9)</f>
        <v/>
      </c>
      <c r="B59" s="4" t="n"/>
      <c r="C59" s="4" t="n"/>
      <c r="D59" s="24">
        <f>IFERROR(DATE(B59,CHOOSE(MATCH(C59,{"T1","T2","T3","T4"},0),1,4,7,10),1),"")</f>
        <v/>
      </c>
      <c r="E59" s="24">
        <f>IFERROR(DATE(B59,CHOOSE(MATCH(C59,{"T1","T2","T3","T4"},0),4,7,10,13),0),"")</f>
        <v/>
      </c>
      <c r="F59" s="6">
        <f>IFERROR(CHOOSE(MATCH(C59,{"T1","T2","T3","T4"},0),"abril","julho","outubro","janeiro"),"")</f>
        <v/>
      </c>
      <c r="G59" s="24">
        <f>IFERROR(DATE(B59+IF(C59="T4",1,0),CHOOSE(MATCH(C59,{"T1","T2","T3","T4"},0),5,8,11,2),0),"")</f>
        <v/>
      </c>
      <c r="H59" s="26">
        <f>IF(OR(B59="",C59=""),"",IFERROR(SUMIFS('Rendimentos'!$J$7:$J$106,'Rendimentos'!$B$7:$B$106,"&gt;="&amp;D59,'Rendimentos'!$B$7:$B$106,"&lt;="&amp;E59,'Rendimentos'!$E$7:$E$106,"Vendas de bens"),0))</f>
        <v/>
      </c>
      <c r="I59" s="26">
        <f>IF(OR(B59="",C59=""),"",IFERROR(SUMIFS('Rendimentos'!$J$7:$J$106,'Rendimentos'!$B$7:$B$106,"&gt;="&amp;D59,'Rendimentos'!$B$7:$B$106,"&lt;="&amp;E59,'Rendimentos'!$E$7:$E$106,"Produção de bens"),0))</f>
        <v/>
      </c>
      <c r="J59" s="26">
        <f>IF(OR(B59="",C59=""),"",IFERROR(SUMIFS('Rendimentos'!$J$7:$J$106,'Rendimentos'!$B$7:$B$106,"&gt;="&amp;D59,'Rendimentos'!$B$7:$B$106,"&lt;="&amp;E59,'Rendimentos'!$E$7:$E$106,"Prestações de serviços"),0))</f>
        <v/>
      </c>
      <c r="K59" s="26">
        <f>IF(OR(B59="",C59=""),"",IFERROR(SUMIFS('Rendimentos'!$J$7:$J$106,'Rendimentos'!$B$7:$B$106,"&gt;="&amp;D59,'Rendimentos'!$B$7:$B$106,"&lt;="&amp;E59,'Rendimentos'!$E$7:$E$106,"Outros rendimentos"),0))</f>
        <v/>
      </c>
      <c r="L59" s="26">
        <f>IF(OR(B59="",C59=""),"",IFERROR(SUM(H59:K59),0))</f>
        <v/>
      </c>
      <c r="M59" s="26">
        <f>IF(OR(B59="",C59=""),"",IFERROR(SUMIFS('Rendimentos'!$I$7:$I$106,'Rendimentos'!$B$7:$B$106,"&gt;="&amp;D59,'Rendimentos'!$B$7:$B$106,"&lt;="&amp;E59),0))</f>
        <v/>
      </c>
      <c r="N59" s="26">
        <f>IF(OR(B59="",C59=""),"",IFERROR(L59-M59,0))</f>
        <v/>
      </c>
      <c r="O59" s="6">
        <f>IF(OR(B59="",C59=""),"",IFERROR(COUNTIFS('Rendimentos'!$B$7:$B$106,"&gt;="&amp;D59,'Rendimentos'!$B$7:$B$106,"&lt;="&amp;E59,'Rendimentos'!$L$7:$L$106,"&lt;&gt;Conciliado"),0))</f>
        <v/>
      </c>
      <c r="P59" s="4" t="n"/>
      <c r="Q59" s="25" t="n"/>
      <c r="R59" s="14" t="n"/>
      <c r="S59" s="13" t="n"/>
      <c r="T59" s="13" t="n"/>
      <c r="U59" s="6">
        <f>IF(OR(B59="",C59=""),"",IF(OR(P59="Submetida",P59="Substituída"),IF(Q59="","Falta data de submissão",IF(R59="","Falta referência do comprovativo",IF(Q59&gt;G59,"Data posterior ao prazo — confirmar","Submissão registada"))),IF(P59="Não submetida","Situação assinalada pelo utilizador",IF('Painel'!$B$6&gt;G59,"Prazo decorrido — confirmar no portal","Por preparar"))))</f>
        <v/>
      </c>
      <c r="V59" s="6">
        <f>IF(OR(B59="",C59=""),"",IFERROR(IF(COUNTIFS($B$10:$B$109,B59,$C$10:$C$109,C59)&gt;1,"Período duplicado — manter uma só linha",IF(ROUND(L59-SUM(H59:K59),2)&lt;&gt;0,"Total por categorias divergente",IF(N59&lt;&gt;0,"Diferença face a comprovativos",IF(O59&gt;0,"Registos por conciliar","Total interno conciliado")))),"Verificar"))</f>
        <v/>
      </c>
    </row>
    <row r="60">
      <c r="A60" s="6">
        <f>IF(B60="","",ROW()-9)</f>
        <v/>
      </c>
      <c r="B60" s="4" t="n"/>
      <c r="C60" s="4" t="n"/>
      <c r="D60" s="24">
        <f>IFERROR(DATE(B60,CHOOSE(MATCH(C60,{"T1","T2","T3","T4"},0),1,4,7,10),1),"")</f>
        <v/>
      </c>
      <c r="E60" s="24">
        <f>IFERROR(DATE(B60,CHOOSE(MATCH(C60,{"T1","T2","T3","T4"},0),4,7,10,13),0),"")</f>
        <v/>
      </c>
      <c r="F60" s="6">
        <f>IFERROR(CHOOSE(MATCH(C60,{"T1","T2","T3","T4"},0),"abril","julho","outubro","janeiro"),"")</f>
        <v/>
      </c>
      <c r="G60" s="24">
        <f>IFERROR(DATE(B60+IF(C60="T4",1,0),CHOOSE(MATCH(C60,{"T1","T2","T3","T4"},0),5,8,11,2),0),"")</f>
        <v/>
      </c>
      <c r="H60" s="26">
        <f>IF(OR(B60="",C60=""),"",IFERROR(SUMIFS('Rendimentos'!$J$7:$J$106,'Rendimentos'!$B$7:$B$106,"&gt;="&amp;D60,'Rendimentos'!$B$7:$B$106,"&lt;="&amp;E60,'Rendimentos'!$E$7:$E$106,"Vendas de bens"),0))</f>
        <v/>
      </c>
      <c r="I60" s="26">
        <f>IF(OR(B60="",C60=""),"",IFERROR(SUMIFS('Rendimentos'!$J$7:$J$106,'Rendimentos'!$B$7:$B$106,"&gt;="&amp;D60,'Rendimentos'!$B$7:$B$106,"&lt;="&amp;E60,'Rendimentos'!$E$7:$E$106,"Produção de bens"),0))</f>
        <v/>
      </c>
      <c r="J60" s="26">
        <f>IF(OR(B60="",C60=""),"",IFERROR(SUMIFS('Rendimentos'!$J$7:$J$106,'Rendimentos'!$B$7:$B$106,"&gt;="&amp;D60,'Rendimentos'!$B$7:$B$106,"&lt;="&amp;E60,'Rendimentos'!$E$7:$E$106,"Prestações de serviços"),0))</f>
        <v/>
      </c>
      <c r="K60" s="26">
        <f>IF(OR(B60="",C60=""),"",IFERROR(SUMIFS('Rendimentos'!$J$7:$J$106,'Rendimentos'!$B$7:$B$106,"&gt;="&amp;D60,'Rendimentos'!$B$7:$B$106,"&lt;="&amp;E60,'Rendimentos'!$E$7:$E$106,"Outros rendimentos"),0))</f>
        <v/>
      </c>
      <c r="L60" s="26">
        <f>IF(OR(B60="",C60=""),"",IFERROR(SUM(H60:K60),0))</f>
        <v/>
      </c>
      <c r="M60" s="26">
        <f>IF(OR(B60="",C60=""),"",IFERROR(SUMIFS('Rendimentos'!$I$7:$I$106,'Rendimentos'!$B$7:$B$106,"&gt;="&amp;D60,'Rendimentos'!$B$7:$B$106,"&lt;="&amp;E60),0))</f>
        <v/>
      </c>
      <c r="N60" s="26">
        <f>IF(OR(B60="",C60=""),"",IFERROR(L60-M60,0))</f>
        <v/>
      </c>
      <c r="O60" s="6">
        <f>IF(OR(B60="",C60=""),"",IFERROR(COUNTIFS('Rendimentos'!$B$7:$B$106,"&gt;="&amp;D60,'Rendimentos'!$B$7:$B$106,"&lt;="&amp;E60,'Rendimentos'!$L$7:$L$106,"&lt;&gt;Conciliado"),0))</f>
        <v/>
      </c>
      <c r="P60" s="4" t="n"/>
      <c r="Q60" s="25" t="n"/>
      <c r="R60" s="14" t="n"/>
      <c r="S60" s="13" t="n"/>
      <c r="T60" s="13" t="n"/>
      <c r="U60" s="6">
        <f>IF(OR(B60="",C60=""),"",IF(OR(P60="Submetida",P60="Substituída"),IF(Q60="","Falta data de submissão",IF(R60="","Falta referência do comprovativo",IF(Q60&gt;G60,"Data posterior ao prazo — confirmar","Submissão registada"))),IF(P60="Não submetida","Situação assinalada pelo utilizador",IF('Painel'!$B$6&gt;G60,"Prazo decorrido — confirmar no portal","Por preparar"))))</f>
        <v/>
      </c>
      <c r="V60" s="6">
        <f>IF(OR(B60="",C60=""),"",IFERROR(IF(COUNTIFS($B$10:$B$109,B60,$C$10:$C$109,C60)&gt;1,"Período duplicado — manter uma só linha",IF(ROUND(L60-SUM(H60:K60),2)&lt;&gt;0,"Total por categorias divergente",IF(N60&lt;&gt;0,"Diferença face a comprovativos",IF(O60&gt;0,"Registos por conciliar","Total interno conciliado")))),"Verificar"))</f>
        <v/>
      </c>
    </row>
    <row r="61">
      <c r="A61" s="6">
        <f>IF(B61="","",ROW()-9)</f>
        <v/>
      </c>
      <c r="B61" s="4" t="n"/>
      <c r="C61" s="4" t="n"/>
      <c r="D61" s="24">
        <f>IFERROR(DATE(B61,CHOOSE(MATCH(C61,{"T1","T2","T3","T4"},0),1,4,7,10),1),"")</f>
        <v/>
      </c>
      <c r="E61" s="24">
        <f>IFERROR(DATE(B61,CHOOSE(MATCH(C61,{"T1","T2","T3","T4"},0),4,7,10,13),0),"")</f>
        <v/>
      </c>
      <c r="F61" s="6">
        <f>IFERROR(CHOOSE(MATCH(C61,{"T1","T2","T3","T4"},0),"abril","julho","outubro","janeiro"),"")</f>
        <v/>
      </c>
      <c r="G61" s="24">
        <f>IFERROR(DATE(B61+IF(C61="T4",1,0),CHOOSE(MATCH(C61,{"T1","T2","T3","T4"},0),5,8,11,2),0),"")</f>
        <v/>
      </c>
      <c r="H61" s="26">
        <f>IF(OR(B61="",C61=""),"",IFERROR(SUMIFS('Rendimentos'!$J$7:$J$106,'Rendimentos'!$B$7:$B$106,"&gt;="&amp;D61,'Rendimentos'!$B$7:$B$106,"&lt;="&amp;E61,'Rendimentos'!$E$7:$E$106,"Vendas de bens"),0))</f>
        <v/>
      </c>
      <c r="I61" s="26">
        <f>IF(OR(B61="",C61=""),"",IFERROR(SUMIFS('Rendimentos'!$J$7:$J$106,'Rendimentos'!$B$7:$B$106,"&gt;="&amp;D61,'Rendimentos'!$B$7:$B$106,"&lt;="&amp;E61,'Rendimentos'!$E$7:$E$106,"Produção de bens"),0))</f>
        <v/>
      </c>
      <c r="J61" s="26">
        <f>IF(OR(B61="",C61=""),"",IFERROR(SUMIFS('Rendimentos'!$J$7:$J$106,'Rendimentos'!$B$7:$B$106,"&gt;="&amp;D61,'Rendimentos'!$B$7:$B$106,"&lt;="&amp;E61,'Rendimentos'!$E$7:$E$106,"Prestações de serviços"),0))</f>
        <v/>
      </c>
      <c r="K61" s="26">
        <f>IF(OR(B61="",C61=""),"",IFERROR(SUMIFS('Rendimentos'!$J$7:$J$106,'Rendimentos'!$B$7:$B$106,"&gt;="&amp;D61,'Rendimentos'!$B$7:$B$106,"&lt;="&amp;E61,'Rendimentos'!$E$7:$E$106,"Outros rendimentos"),0))</f>
        <v/>
      </c>
      <c r="L61" s="26">
        <f>IF(OR(B61="",C61=""),"",IFERROR(SUM(H61:K61),0))</f>
        <v/>
      </c>
      <c r="M61" s="26">
        <f>IF(OR(B61="",C61=""),"",IFERROR(SUMIFS('Rendimentos'!$I$7:$I$106,'Rendimentos'!$B$7:$B$106,"&gt;="&amp;D61,'Rendimentos'!$B$7:$B$106,"&lt;="&amp;E61),0))</f>
        <v/>
      </c>
      <c r="N61" s="26">
        <f>IF(OR(B61="",C61=""),"",IFERROR(L61-M61,0))</f>
        <v/>
      </c>
      <c r="O61" s="6">
        <f>IF(OR(B61="",C61=""),"",IFERROR(COUNTIFS('Rendimentos'!$B$7:$B$106,"&gt;="&amp;D61,'Rendimentos'!$B$7:$B$106,"&lt;="&amp;E61,'Rendimentos'!$L$7:$L$106,"&lt;&gt;Conciliado"),0))</f>
        <v/>
      </c>
      <c r="P61" s="4" t="n"/>
      <c r="Q61" s="25" t="n"/>
      <c r="R61" s="14" t="n"/>
      <c r="S61" s="13" t="n"/>
      <c r="T61" s="13" t="n"/>
      <c r="U61" s="6">
        <f>IF(OR(B61="",C61=""),"",IF(OR(P61="Submetida",P61="Substituída"),IF(Q61="","Falta data de submissão",IF(R61="","Falta referência do comprovativo",IF(Q61&gt;G61,"Data posterior ao prazo — confirmar","Submissão registada"))),IF(P61="Não submetida","Situação assinalada pelo utilizador",IF('Painel'!$B$6&gt;G61,"Prazo decorrido — confirmar no portal","Por preparar"))))</f>
        <v/>
      </c>
      <c r="V61" s="6">
        <f>IF(OR(B61="",C61=""),"",IFERROR(IF(COUNTIFS($B$10:$B$109,B61,$C$10:$C$109,C61)&gt;1,"Período duplicado — manter uma só linha",IF(ROUND(L61-SUM(H61:K61),2)&lt;&gt;0,"Total por categorias divergente",IF(N61&lt;&gt;0,"Diferença face a comprovativos",IF(O61&gt;0,"Registos por conciliar","Total interno conciliado")))),"Verificar"))</f>
        <v/>
      </c>
    </row>
    <row r="62">
      <c r="A62" s="6">
        <f>IF(B62="","",ROW()-9)</f>
        <v/>
      </c>
      <c r="B62" s="4" t="n"/>
      <c r="C62" s="4" t="n"/>
      <c r="D62" s="24">
        <f>IFERROR(DATE(B62,CHOOSE(MATCH(C62,{"T1","T2","T3","T4"},0),1,4,7,10),1),"")</f>
        <v/>
      </c>
      <c r="E62" s="24">
        <f>IFERROR(DATE(B62,CHOOSE(MATCH(C62,{"T1","T2","T3","T4"},0),4,7,10,13),0),"")</f>
        <v/>
      </c>
      <c r="F62" s="6">
        <f>IFERROR(CHOOSE(MATCH(C62,{"T1","T2","T3","T4"},0),"abril","julho","outubro","janeiro"),"")</f>
        <v/>
      </c>
      <c r="G62" s="24">
        <f>IFERROR(DATE(B62+IF(C62="T4",1,0),CHOOSE(MATCH(C62,{"T1","T2","T3","T4"},0),5,8,11,2),0),"")</f>
        <v/>
      </c>
      <c r="H62" s="26">
        <f>IF(OR(B62="",C62=""),"",IFERROR(SUMIFS('Rendimentos'!$J$7:$J$106,'Rendimentos'!$B$7:$B$106,"&gt;="&amp;D62,'Rendimentos'!$B$7:$B$106,"&lt;="&amp;E62,'Rendimentos'!$E$7:$E$106,"Vendas de bens"),0))</f>
        <v/>
      </c>
      <c r="I62" s="26">
        <f>IF(OR(B62="",C62=""),"",IFERROR(SUMIFS('Rendimentos'!$J$7:$J$106,'Rendimentos'!$B$7:$B$106,"&gt;="&amp;D62,'Rendimentos'!$B$7:$B$106,"&lt;="&amp;E62,'Rendimentos'!$E$7:$E$106,"Produção de bens"),0))</f>
        <v/>
      </c>
      <c r="J62" s="26">
        <f>IF(OR(B62="",C62=""),"",IFERROR(SUMIFS('Rendimentos'!$J$7:$J$106,'Rendimentos'!$B$7:$B$106,"&gt;="&amp;D62,'Rendimentos'!$B$7:$B$106,"&lt;="&amp;E62,'Rendimentos'!$E$7:$E$106,"Prestações de serviços"),0))</f>
        <v/>
      </c>
      <c r="K62" s="26">
        <f>IF(OR(B62="",C62=""),"",IFERROR(SUMIFS('Rendimentos'!$J$7:$J$106,'Rendimentos'!$B$7:$B$106,"&gt;="&amp;D62,'Rendimentos'!$B$7:$B$106,"&lt;="&amp;E62,'Rendimentos'!$E$7:$E$106,"Outros rendimentos"),0))</f>
        <v/>
      </c>
      <c r="L62" s="26">
        <f>IF(OR(B62="",C62=""),"",IFERROR(SUM(H62:K62),0))</f>
        <v/>
      </c>
      <c r="M62" s="26">
        <f>IF(OR(B62="",C62=""),"",IFERROR(SUMIFS('Rendimentos'!$I$7:$I$106,'Rendimentos'!$B$7:$B$106,"&gt;="&amp;D62,'Rendimentos'!$B$7:$B$106,"&lt;="&amp;E62),0))</f>
        <v/>
      </c>
      <c r="N62" s="26">
        <f>IF(OR(B62="",C62=""),"",IFERROR(L62-M62,0))</f>
        <v/>
      </c>
      <c r="O62" s="6">
        <f>IF(OR(B62="",C62=""),"",IFERROR(COUNTIFS('Rendimentos'!$B$7:$B$106,"&gt;="&amp;D62,'Rendimentos'!$B$7:$B$106,"&lt;="&amp;E62,'Rendimentos'!$L$7:$L$106,"&lt;&gt;Conciliado"),0))</f>
        <v/>
      </c>
      <c r="P62" s="4" t="n"/>
      <c r="Q62" s="25" t="n"/>
      <c r="R62" s="14" t="n"/>
      <c r="S62" s="13" t="n"/>
      <c r="T62" s="13" t="n"/>
      <c r="U62" s="6">
        <f>IF(OR(B62="",C62=""),"",IF(OR(P62="Submetida",P62="Substituída"),IF(Q62="","Falta data de submissão",IF(R62="","Falta referência do comprovativo",IF(Q62&gt;G62,"Data posterior ao prazo — confirmar","Submissão registada"))),IF(P62="Não submetida","Situação assinalada pelo utilizador",IF('Painel'!$B$6&gt;G62,"Prazo decorrido — confirmar no portal","Por preparar"))))</f>
        <v/>
      </c>
      <c r="V62" s="6">
        <f>IF(OR(B62="",C62=""),"",IFERROR(IF(COUNTIFS($B$10:$B$109,B62,$C$10:$C$109,C62)&gt;1,"Período duplicado — manter uma só linha",IF(ROUND(L62-SUM(H62:K62),2)&lt;&gt;0,"Total por categorias divergente",IF(N62&lt;&gt;0,"Diferença face a comprovativos",IF(O62&gt;0,"Registos por conciliar","Total interno conciliado")))),"Verificar"))</f>
        <v/>
      </c>
    </row>
    <row r="63">
      <c r="A63" s="6">
        <f>IF(B63="","",ROW()-9)</f>
        <v/>
      </c>
      <c r="B63" s="4" t="n"/>
      <c r="C63" s="4" t="n"/>
      <c r="D63" s="24">
        <f>IFERROR(DATE(B63,CHOOSE(MATCH(C63,{"T1","T2","T3","T4"},0),1,4,7,10),1),"")</f>
        <v/>
      </c>
      <c r="E63" s="24">
        <f>IFERROR(DATE(B63,CHOOSE(MATCH(C63,{"T1","T2","T3","T4"},0),4,7,10,13),0),"")</f>
        <v/>
      </c>
      <c r="F63" s="6">
        <f>IFERROR(CHOOSE(MATCH(C63,{"T1","T2","T3","T4"},0),"abril","julho","outubro","janeiro"),"")</f>
        <v/>
      </c>
      <c r="G63" s="24">
        <f>IFERROR(DATE(B63+IF(C63="T4",1,0),CHOOSE(MATCH(C63,{"T1","T2","T3","T4"},0),5,8,11,2),0),"")</f>
        <v/>
      </c>
      <c r="H63" s="26">
        <f>IF(OR(B63="",C63=""),"",IFERROR(SUMIFS('Rendimentos'!$J$7:$J$106,'Rendimentos'!$B$7:$B$106,"&gt;="&amp;D63,'Rendimentos'!$B$7:$B$106,"&lt;="&amp;E63,'Rendimentos'!$E$7:$E$106,"Vendas de bens"),0))</f>
        <v/>
      </c>
      <c r="I63" s="26">
        <f>IF(OR(B63="",C63=""),"",IFERROR(SUMIFS('Rendimentos'!$J$7:$J$106,'Rendimentos'!$B$7:$B$106,"&gt;="&amp;D63,'Rendimentos'!$B$7:$B$106,"&lt;="&amp;E63,'Rendimentos'!$E$7:$E$106,"Produção de bens"),0))</f>
        <v/>
      </c>
      <c r="J63" s="26">
        <f>IF(OR(B63="",C63=""),"",IFERROR(SUMIFS('Rendimentos'!$J$7:$J$106,'Rendimentos'!$B$7:$B$106,"&gt;="&amp;D63,'Rendimentos'!$B$7:$B$106,"&lt;="&amp;E63,'Rendimentos'!$E$7:$E$106,"Prestações de serviços"),0))</f>
        <v/>
      </c>
      <c r="K63" s="26">
        <f>IF(OR(B63="",C63=""),"",IFERROR(SUMIFS('Rendimentos'!$J$7:$J$106,'Rendimentos'!$B$7:$B$106,"&gt;="&amp;D63,'Rendimentos'!$B$7:$B$106,"&lt;="&amp;E63,'Rendimentos'!$E$7:$E$106,"Outros rendimentos"),0))</f>
        <v/>
      </c>
      <c r="L63" s="26">
        <f>IF(OR(B63="",C63=""),"",IFERROR(SUM(H63:K63),0))</f>
        <v/>
      </c>
      <c r="M63" s="26">
        <f>IF(OR(B63="",C63=""),"",IFERROR(SUMIFS('Rendimentos'!$I$7:$I$106,'Rendimentos'!$B$7:$B$106,"&gt;="&amp;D63,'Rendimentos'!$B$7:$B$106,"&lt;="&amp;E63),0))</f>
        <v/>
      </c>
      <c r="N63" s="26">
        <f>IF(OR(B63="",C63=""),"",IFERROR(L63-M63,0))</f>
        <v/>
      </c>
      <c r="O63" s="6">
        <f>IF(OR(B63="",C63=""),"",IFERROR(COUNTIFS('Rendimentos'!$B$7:$B$106,"&gt;="&amp;D63,'Rendimentos'!$B$7:$B$106,"&lt;="&amp;E63,'Rendimentos'!$L$7:$L$106,"&lt;&gt;Conciliado"),0))</f>
        <v/>
      </c>
      <c r="P63" s="4" t="n"/>
      <c r="Q63" s="25" t="n"/>
      <c r="R63" s="14" t="n"/>
      <c r="S63" s="13" t="n"/>
      <c r="T63" s="13" t="n"/>
      <c r="U63" s="6">
        <f>IF(OR(B63="",C63=""),"",IF(OR(P63="Submetida",P63="Substituída"),IF(Q63="","Falta data de submissão",IF(R63="","Falta referência do comprovativo",IF(Q63&gt;G63,"Data posterior ao prazo — confirmar","Submissão registada"))),IF(P63="Não submetida","Situação assinalada pelo utilizador",IF('Painel'!$B$6&gt;G63,"Prazo decorrido — confirmar no portal","Por preparar"))))</f>
        <v/>
      </c>
      <c r="V63" s="6">
        <f>IF(OR(B63="",C63=""),"",IFERROR(IF(COUNTIFS($B$10:$B$109,B63,$C$10:$C$109,C63)&gt;1,"Período duplicado — manter uma só linha",IF(ROUND(L63-SUM(H63:K63),2)&lt;&gt;0,"Total por categorias divergente",IF(N63&lt;&gt;0,"Diferença face a comprovativos",IF(O63&gt;0,"Registos por conciliar","Total interno conciliado")))),"Verificar"))</f>
        <v/>
      </c>
    </row>
    <row r="64">
      <c r="A64" s="6">
        <f>IF(B64="","",ROW()-9)</f>
        <v/>
      </c>
      <c r="B64" s="4" t="n"/>
      <c r="C64" s="4" t="n"/>
      <c r="D64" s="24">
        <f>IFERROR(DATE(B64,CHOOSE(MATCH(C64,{"T1","T2","T3","T4"},0),1,4,7,10),1),"")</f>
        <v/>
      </c>
      <c r="E64" s="24">
        <f>IFERROR(DATE(B64,CHOOSE(MATCH(C64,{"T1","T2","T3","T4"},0),4,7,10,13),0),"")</f>
        <v/>
      </c>
      <c r="F64" s="6">
        <f>IFERROR(CHOOSE(MATCH(C64,{"T1","T2","T3","T4"},0),"abril","julho","outubro","janeiro"),"")</f>
        <v/>
      </c>
      <c r="G64" s="24">
        <f>IFERROR(DATE(B64+IF(C64="T4",1,0),CHOOSE(MATCH(C64,{"T1","T2","T3","T4"},0),5,8,11,2),0),"")</f>
        <v/>
      </c>
      <c r="H64" s="26">
        <f>IF(OR(B64="",C64=""),"",IFERROR(SUMIFS('Rendimentos'!$J$7:$J$106,'Rendimentos'!$B$7:$B$106,"&gt;="&amp;D64,'Rendimentos'!$B$7:$B$106,"&lt;="&amp;E64,'Rendimentos'!$E$7:$E$106,"Vendas de bens"),0))</f>
        <v/>
      </c>
      <c r="I64" s="26">
        <f>IF(OR(B64="",C64=""),"",IFERROR(SUMIFS('Rendimentos'!$J$7:$J$106,'Rendimentos'!$B$7:$B$106,"&gt;="&amp;D64,'Rendimentos'!$B$7:$B$106,"&lt;="&amp;E64,'Rendimentos'!$E$7:$E$106,"Produção de bens"),0))</f>
        <v/>
      </c>
      <c r="J64" s="26">
        <f>IF(OR(B64="",C64=""),"",IFERROR(SUMIFS('Rendimentos'!$J$7:$J$106,'Rendimentos'!$B$7:$B$106,"&gt;="&amp;D64,'Rendimentos'!$B$7:$B$106,"&lt;="&amp;E64,'Rendimentos'!$E$7:$E$106,"Prestações de serviços"),0))</f>
        <v/>
      </c>
      <c r="K64" s="26">
        <f>IF(OR(B64="",C64=""),"",IFERROR(SUMIFS('Rendimentos'!$J$7:$J$106,'Rendimentos'!$B$7:$B$106,"&gt;="&amp;D64,'Rendimentos'!$B$7:$B$106,"&lt;="&amp;E64,'Rendimentos'!$E$7:$E$106,"Outros rendimentos"),0))</f>
        <v/>
      </c>
      <c r="L64" s="26">
        <f>IF(OR(B64="",C64=""),"",IFERROR(SUM(H64:K64),0))</f>
        <v/>
      </c>
      <c r="M64" s="26">
        <f>IF(OR(B64="",C64=""),"",IFERROR(SUMIFS('Rendimentos'!$I$7:$I$106,'Rendimentos'!$B$7:$B$106,"&gt;="&amp;D64,'Rendimentos'!$B$7:$B$106,"&lt;="&amp;E64),0))</f>
        <v/>
      </c>
      <c r="N64" s="26">
        <f>IF(OR(B64="",C64=""),"",IFERROR(L64-M64,0))</f>
        <v/>
      </c>
      <c r="O64" s="6">
        <f>IF(OR(B64="",C64=""),"",IFERROR(COUNTIFS('Rendimentos'!$B$7:$B$106,"&gt;="&amp;D64,'Rendimentos'!$B$7:$B$106,"&lt;="&amp;E64,'Rendimentos'!$L$7:$L$106,"&lt;&gt;Conciliado"),0))</f>
        <v/>
      </c>
      <c r="P64" s="4" t="n"/>
      <c r="Q64" s="25" t="n"/>
      <c r="R64" s="14" t="n"/>
      <c r="S64" s="13" t="n"/>
      <c r="T64" s="13" t="n"/>
      <c r="U64" s="6">
        <f>IF(OR(B64="",C64=""),"",IF(OR(P64="Submetida",P64="Substituída"),IF(Q64="","Falta data de submissão",IF(R64="","Falta referência do comprovativo",IF(Q64&gt;G64,"Data posterior ao prazo — confirmar","Submissão registada"))),IF(P64="Não submetida","Situação assinalada pelo utilizador",IF('Painel'!$B$6&gt;G64,"Prazo decorrido — confirmar no portal","Por preparar"))))</f>
        <v/>
      </c>
      <c r="V64" s="6">
        <f>IF(OR(B64="",C64=""),"",IFERROR(IF(COUNTIFS($B$10:$B$109,B64,$C$10:$C$109,C64)&gt;1,"Período duplicado — manter uma só linha",IF(ROUND(L64-SUM(H64:K64),2)&lt;&gt;0,"Total por categorias divergente",IF(N64&lt;&gt;0,"Diferença face a comprovativos",IF(O64&gt;0,"Registos por conciliar","Total interno conciliado")))),"Verificar"))</f>
        <v/>
      </c>
    </row>
    <row r="65">
      <c r="A65" s="6">
        <f>IF(B65="","",ROW()-9)</f>
        <v/>
      </c>
      <c r="B65" s="4" t="n"/>
      <c r="C65" s="4" t="n"/>
      <c r="D65" s="24">
        <f>IFERROR(DATE(B65,CHOOSE(MATCH(C65,{"T1","T2","T3","T4"},0),1,4,7,10),1),"")</f>
        <v/>
      </c>
      <c r="E65" s="24">
        <f>IFERROR(DATE(B65,CHOOSE(MATCH(C65,{"T1","T2","T3","T4"},0),4,7,10,13),0),"")</f>
        <v/>
      </c>
      <c r="F65" s="6">
        <f>IFERROR(CHOOSE(MATCH(C65,{"T1","T2","T3","T4"},0),"abril","julho","outubro","janeiro"),"")</f>
        <v/>
      </c>
      <c r="G65" s="24">
        <f>IFERROR(DATE(B65+IF(C65="T4",1,0),CHOOSE(MATCH(C65,{"T1","T2","T3","T4"},0),5,8,11,2),0),"")</f>
        <v/>
      </c>
      <c r="H65" s="26">
        <f>IF(OR(B65="",C65=""),"",IFERROR(SUMIFS('Rendimentos'!$J$7:$J$106,'Rendimentos'!$B$7:$B$106,"&gt;="&amp;D65,'Rendimentos'!$B$7:$B$106,"&lt;="&amp;E65,'Rendimentos'!$E$7:$E$106,"Vendas de bens"),0))</f>
        <v/>
      </c>
      <c r="I65" s="26">
        <f>IF(OR(B65="",C65=""),"",IFERROR(SUMIFS('Rendimentos'!$J$7:$J$106,'Rendimentos'!$B$7:$B$106,"&gt;="&amp;D65,'Rendimentos'!$B$7:$B$106,"&lt;="&amp;E65,'Rendimentos'!$E$7:$E$106,"Produção de bens"),0))</f>
        <v/>
      </c>
      <c r="J65" s="26">
        <f>IF(OR(B65="",C65=""),"",IFERROR(SUMIFS('Rendimentos'!$J$7:$J$106,'Rendimentos'!$B$7:$B$106,"&gt;="&amp;D65,'Rendimentos'!$B$7:$B$106,"&lt;="&amp;E65,'Rendimentos'!$E$7:$E$106,"Prestações de serviços"),0))</f>
        <v/>
      </c>
      <c r="K65" s="26">
        <f>IF(OR(B65="",C65=""),"",IFERROR(SUMIFS('Rendimentos'!$J$7:$J$106,'Rendimentos'!$B$7:$B$106,"&gt;="&amp;D65,'Rendimentos'!$B$7:$B$106,"&lt;="&amp;E65,'Rendimentos'!$E$7:$E$106,"Outros rendimentos"),0))</f>
        <v/>
      </c>
      <c r="L65" s="26">
        <f>IF(OR(B65="",C65=""),"",IFERROR(SUM(H65:K65),0))</f>
        <v/>
      </c>
      <c r="M65" s="26">
        <f>IF(OR(B65="",C65=""),"",IFERROR(SUMIFS('Rendimentos'!$I$7:$I$106,'Rendimentos'!$B$7:$B$106,"&gt;="&amp;D65,'Rendimentos'!$B$7:$B$106,"&lt;="&amp;E65),0))</f>
        <v/>
      </c>
      <c r="N65" s="26">
        <f>IF(OR(B65="",C65=""),"",IFERROR(L65-M65,0))</f>
        <v/>
      </c>
      <c r="O65" s="6">
        <f>IF(OR(B65="",C65=""),"",IFERROR(COUNTIFS('Rendimentos'!$B$7:$B$106,"&gt;="&amp;D65,'Rendimentos'!$B$7:$B$106,"&lt;="&amp;E65,'Rendimentos'!$L$7:$L$106,"&lt;&gt;Conciliado"),0))</f>
        <v/>
      </c>
      <c r="P65" s="4" t="n"/>
      <c r="Q65" s="25" t="n"/>
      <c r="R65" s="14" t="n"/>
      <c r="S65" s="13" t="n"/>
      <c r="T65" s="13" t="n"/>
      <c r="U65" s="6">
        <f>IF(OR(B65="",C65=""),"",IF(OR(P65="Submetida",P65="Substituída"),IF(Q65="","Falta data de submissão",IF(R65="","Falta referência do comprovativo",IF(Q65&gt;G65,"Data posterior ao prazo — confirmar","Submissão registada"))),IF(P65="Não submetida","Situação assinalada pelo utilizador",IF('Painel'!$B$6&gt;G65,"Prazo decorrido — confirmar no portal","Por preparar"))))</f>
        <v/>
      </c>
      <c r="V65" s="6">
        <f>IF(OR(B65="",C65=""),"",IFERROR(IF(COUNTIFS($B$10:$B$109,B65,$C$10:$C$109,C65)&gt;1,"Período duplicado — manter uma só linha",IF(ROUND(L65-SUM(H65:K65),2)&lt;&gt;0,"Total por categorias divergente",IF(N65&lt;&gt;0,"Diferença face a comprovativos",IF(O65&gt;0,"Registos por conciliar","Total interno conciliado")))),"Verificar"))</f>
        <v/>
      </c>
    </row>
    <row r="66">
      <c r="A66" s="6">
        <f>IF(B66="","",ROW()-9)</f>
        <v/>
      </c>
      <c r="B66" s="4" t="n"/>
      <c r="C66" s="4" t="n"/>
      <c r="D66" s="24">
        <f>IFERROR(DATE(B66,CHOOSE(MATCH(C66,{"T1","T2","T3","T4"},0),1,4,7,10),1),"")</f>
        <v/>
      </c>
      <c r="E66" s="24">
        <f>IFERROR(DATE(B66,CHOOSE(MATCH(C66,{"T1","T2","T3","T4"},0),4,7,10,13),0),"")</f>
        <v/>
      </c>
      <c r="F66" s="6">
        <f>IFERROR(CHOOSE(MATCH(C66,{"T1","T2","T3","T4"},0),"abril","julho","outubro","janeiro"),"")</f>
        <v/>
      </c>
      <c r="G66" s="24">
        <f>IFERROR(DATE(B66+IF(C66="T4",1,0),CHOOSE(MATCH(C66,{"T1","T2","T3","T4"},0),5,8,11,2),0),"")</f>
        <v/>
      </c>
      <c r="H66" s="26">
        <f>IF(OR(B66="",C66=""),"",IFERROR(SUMIFS('Rendimentos'!$J$7:$J$106,'Rendimentos'!$B$7:$B$106,"&gt;="&amp;D66,'Rendimentos'!$B$7:$B$106,"&lt;="&amp;E66,'Rendimentos'!$E$7:$E$106,"Vendas de bens"),0))</f>
        <v/>
      </c>
      <c r="I66" s="26">
        <f>IF(OR(B66="",C66=""),"",IFERROR(SUMIFS('Rendimentos'!$J$7:$J$106,'Rendimentos'!$B$7:$B$106,"&gt;="&amp;D66,'Rendimentos'!$B$7:$B$106,"&lt;="&amp;E66,'Rendimentos'!$E$7:$E$106,"Produção de bens"),0))</f>
        <v/>
      </c>
      <c r="J66" s="26">
        <f>IF(OR(B66="",C66=""),"",IFERROR(SUMIFS('Rendimentos'!$J$7:$J$106,'Rendimentos'!$B$7:$B$106,"&gt;="&amp;D66,'Rendimentos'!$B$7:$B$106,"&lt;="&amp;E66,'Rendimentos'!$E$7:$E$106,"Prestações de serviços"),0))</f>
        <v/>
      </c>
      <c r="K66" s="26">
        <f>IF(OR(B66="",C66=""),"",IFERROR(SUMIFS('Rendimentos'!$J$7:$J$106,'Rendimentos'!$B$7:$B$106,"&gt;="&amp;D66,'Rendimentos'!$B$7:$B$106,"&lt;="&amp;E66,'Rendimentos'!$E$7:$E$106,"Outros rendimentos"),0))</f>
        <v/>
      </c>
      <c r="L66" s="26">
        <f>IF(OR(B66="",C66=""),"",IFERROR(SUM(H66:K66),0))</f>
        <v/>
      </c>
      <c r="M66" s="26">
        <f>IF(OR(B66="",C66=""),"",IFERROR(SUMIFS('Rendimentos'!$I$7:$I$106,'Rendimentos'!$B$7:$B$106,"&gt;="&amp;D66,'Rendimentos'!$B$7:$B$106,"&lt;="&amp;E66),0))</f>
        <v/>
      </c>
      <c r="N66" s="26">
        <f>IF(OR(B66="",C66=""),"",IFERROR(L66-M66,0))</f>
        <v/>
      </c>
      <c r="O66" s="6">
        <f>IF(OR(B66="",C66=""),"",IFERROR(COUNTIFS('Rendimentos'!$B$7:$B$106,"&gt;="&amp;D66,'Rendimentos'!$B$7:$B$106,"&lt;="&amp;E66,'Rendimentos'!$L$7:$L$106,"&lt;&gt;Conciliado"),0))</f>
        <v/>
      </c>
      <c r="P66" s="4" t="n"/>
      <c r="Q66" s="25" t="n"/>
      <c r="R66" s="14" t="n"/>
      <c r="S66" s="13" t="n"/>
      <c r="T66" s="13" t="n"/>
      <c r="U66" s="6">
        <f>IF(OR(B66="",C66=""),"",IF(OR(P66="Submetida",P66="Substituída"),IF(Q66="","Falta data de submissão",IF(R66="","Falta referência do comprovativo",IF(Q66&gt;G66,"Data posterior ao prazo — confirmar","Submissão registada"))),IF(P66="Não submetida","Situação assinalada pelo utilizador",IF('Painel'!$B$6&gt;G66,"Prazo decorrido — confirmar no portal","Por preparar"))))</f>
        <v/>
      </c>
      <c r="V66" s="6">
        <f>IF(OR(B66="",C66=""),"",IFERROR(IF(COUNTIFS($B$10:$B$109,B66,$C$10:$C$109,C66)&gt;1,"Período duplicado — manter uma só linha",IF(ROUND(L66-SUM(H66:K66),2)&lt;&gt;0,"Total por categorias divergente",IF(N66&lt;&gt;0,"Diferença face a comprovativos",IF(O66&gt;0,"Registos por conciliar","Total interno conciliado")))),"Verificar"))</f>
        <v/>
      </c>
    </row>
    <row r="67">
      <c r="A67" s="6">
        <f>IF(B67="","",ROW()-9)</f>
        <v/>
      </c>
      <c r="B67" s="4" t="n"/>
      <c r="C67" s="4" t="n"/>
      <c r="D67" s="24">
        <f>IFERROR(DATE(B67,CHOOSE(MATCH(C67,{"T1","T2","T3","T4"},0),1,4,7,10),1),"")</f>
        <v/>
      </c>
      <c r="E67" s="24">
        <f>IFERROR(DATE(B67,CHOOSE(MATCH(C67,{"T1","T2","T3","T4"},0),4,7,10,13),0),"")</f>
        <v/>
      </c>
      <c r="F67" s="6">
        <f>IFERROR(CHOOSE(MATCH(C67,{"T1","T2","T3","T4"},0),"abril","julho","outubro","janeiro"),"")</f>
        <v/>
      </c>
      <c r="G67" s="24">
        <f>IFERROR(DATE(B67+IF(C67="T4",1,0),CHOOSE(MATCH(C67,{"T1","T2","T3","T4"},0),5,8,11,2),0),"")</f>
        <v/>
      </c>
      <c r="H67" s="26">
        <f>IF(OR(B67="",C67=""),"",IFERROR(SUMIFS('Rendimentos'!$J$7:$J$106,'Rendimentos'!$B$7:$B$106,"&gt;="&amp;D67,'Rendimentos'!$B$7:$B$106,"&lt;="&amp;E67,'Rendimentos'!$E$7:$E$106,"Vendas de bens"),0))</f>
        <v/>
      </c>
      <c r="I67" s="26">
        <f>IF(OR(B67="",C67=""),"",IFERROR(SUMIFS('Rendimentos'!$J$7:$J$106,'Rendimentos'!$B$7:$B$106,"&gt;="&amp;D67,'Rendimentos'!$B$7:$B$106,"&lt;="&amp;E67,'Rendimentos'!$E$7:$E$106,"Produção de bens"),0))</f>
        <v/>
      </c>
      <c r="J67" s="26">
        <f>IF(OR(B67="",C67=""),"",IFERROR(SUMIFS('Rendimentos'!$J$7:$J$106,'Rendimentos'!$B$7:$B$106,"&gt;="&amp;D67,'Rendimentos'!$B$7:$B$106,"&lt;="&amp;E67,'Rendimentos'!$E$7:$E$106,"Prestações de serviços"),0))</f>
        <v/>
      </c>
      <c r="K67" s="26">
        <f>IF(OR(B67="",C67=""),"",IFERROR(SUMIFS('Rendimentos'!$J$7:$J$106,'Rendimentos'!$B$7:$B$106,"&gt;="&amp;D67,'Rendimentos'!$B$7:$B$106,"&lt;="&amp;E67,'Rendimentos'!$E$7:$E$106,"Outros rendimentos"),0))</f>
        <v/>
      </c>
      <c r="L67" s="26">
        <f>IF(OR(B67="",C67=""),"",IFERROR(SUM(H67:K67),0))</f>
        <v/>
      </c>
      <c r="M67" s="26">
        <f>IF(OR(B67="",C67=""),"",IFERROR(SUMIFS('Rendimentos'!$I$7:$I$106,'Rendimentos'!$B$7:$B$106,"&gt;="&amp;D67,'Rendimentos'!$B$7:$B$106,"&lt;="&amp;E67),0))</f>
        <v/>
      </c>
      <c r="N67" s="26">
        <f>IF(OR(B67="",C67=""),"",IFERROR(L67-M67,0))</f>
        <v/>
      </c>
      <c r="O67" s="6">
        <f>IF(OR(B67="",C67=""),"",IFERROR(COUNTIFS('Rendimentos'!$B$7:$B$106,"&gt;="&amp;D67,'Rendimentos'!$B$7:$B$106,"&lt;="&amp;E67,'Rendimentos'!$L$7:$L$106,"&lt;&gt;Conciliado"),0))</f>
        <v/>
      </c>
      <c r="P67" s="4" t="n"/>
      <c r="Q67" s="25" t="n"/>
      <c r="R67" s="14" t="n"/>
      <c r="S67" s="13" t="n"/>
      <c r="T67" s="13" t="n"/>
      <c r="U67" s="6">
        <f>IF(OR(B67="",C67=""),"",IF(OR(P67="Submetida",P67="Substituída"),IF(Q67="","Falta data de submissão",IF(R67="","Falta referência do comprovativo",IF(Q67&gt;G67,"Data posterior ao prazo — confirmar","Submissão registada"))),IF(P67="Não submetida","Situação assinalada pelo utilizador",IF('Painel'!$B$6&gt;G67,"Prazo decorrido — confirmar no portal","Por preparar"))))</f>
        <v/>
      </c>
      <c r="V67" s="6">
        <f>IF(OR(B67="",C67=""),"",IFERROR(IF(COUNTIFS($B$10:$B$109,B67,$C$10:$C$109,C67)&gt;1,"Período duplicado — manter uma só linha",IF(ROUND(L67-SUM(H67:K67),2)&lt;&gt;0,"Total por categorias divergente",IF(N67&lt;&gt;0,"Diferença face a comprovativos",IF(O67&gt;0,"Registos por conciliar","Total interno conciliado")))),"Verificar"))</f>
        <v/>
      </c>
    </row>
    <row r="68">
      <c r="A68" s="6">
        <f>IF(B68="","",ROW()-9)</f>
        <v/>
      </c>
      <c r="B68" s="4" t="n"/>
      <c r="C68" s="4" t="n"/>
      <c r="D68" s="24">
        <f>IFERROR(DATE(B68,CHOOSE(MATCH(C68,{"T1","T2","T3","T4"},0),1,4,7,10),1),"")</f>
        <v/>
      </c>
      <c r="E68" s="24">
        <f>IFERROR(DATE(B68,CHOOSE(MATCH(C68,{"T1","T2","T3","T4"},0),4,7,10,13),0),"")</f>
        <v/>
      </c>
      <c r="F68" s="6">
        <f>IFERROR(CHOOSE(MATCH(C68,{"T1","T2","T3","T4"},0),"abril","julho","outubro","janeiro"),"")</f>
        <v/>
      </c>
      <c r="G68" s="24">
        <f>IFERROR(DATE(B68+IF(C68="T4",1,0),CHOOSE(MATCH(C68,{"T1","T2","T3","T4"},0),5,8,11,2),0),"")</f>
        <v/>
      </c>
      <c r="H68" s="26">
        <f>IF(OR(B68="",C68=""),"",IFERROR(SUMIFS('Rendimentos'!$J$7:$J$106,'Rendimentos'!$B$7:$B$106,"&gt;="&amp;D68,'Rendimentos'!$B$7:$B$106,"&lt;="&amp;E68,'Rendimentos'!$E$7:$E$106,"Vendas de bens"),0))</f>
        <v/>
      </c>
      <c r="I68" s="26">
        <f>IF(OR(B68="",C68=""),"",IFERROR(SUMIFS('Rendimentos'!$J$7:$J$106,'Rendimentos'!$B$7:$B$106,"&gt;="&amp;D68,'Rendimentos'!$B$7:$B$106,"&lt;="&amp;E68,'Rendimentos'!$E$7:$E$106,"Produção de bens"),0))</f>
        <v/>
      </c>
      <c r="J68" s="26">
        <f>IF(OR(B68="",C68=""),"",IFERROR(SUMIFS('Rendimentos'!$J$7:$J$106,'Rendimentos'!$B$7:$B$106,"&gt;="&amp;D68,'Rendimentos'!$B$7:$B$106,"&lt;="&amp;E68,'Rendimentos'!$E$7:$E$106,"Prestações de serviços"),0))</f>
        <v/>
      </c>
      <c r="K68" s="26">
        <f>IF(OR(B68="",C68=""),"",IFERROR(SUMIFS('Rendimentos'!$J$7:$J$106,'Rendimentos'!$B$7:$B$106,"&gt;="&amp;D68,'Rendimentos'!$B$7:$B$106,"&lt;="&amp;E68,'Rendimentos'!$E$7:$E$106,"Outros rendimentos"),0))</f>
        <v/>
      </c>
      <c r="L68" s="26">
        <f>IF(OR(B68="",C68=""),"",IFERROR(SUM(H68:K68),0))</f>
        <v/>
      </c>
      <c r="M68" s="26">
        <f>IF(OR(B68="",C68=""),"",IFERROR(SUMIFS('Rendimentos'!$I$7:$I$106,'Rendimentos'!$B$7:$B$106,"&gt;="&amp;D68,'Rendimentos'!$B$7:$B$106,"&lt;="&amp;E68),0))</f>
        <v/>
      </c>
      <c r="N68" s="26">
        <f>IF(OR(B68="",C68=""),"",IFERROR(L68-M68,0))</f>
        <v/>
      </c>
      <c r="O68" s="6">
        <f>IF(OR(B68="",C68=""),"",IFERROR(COUNTIFS('Rendimentos'!$B$7:$B$106,"&gt;="&amp;D68,'Rendimentos'!$B$7:$B$106,"&lt;="&amp;E68,'Rendimentos'!$L$7:$L$106,"&lt;&gt;Conciliado"),0))</f>
        <v/>
      </c>
      <c r="P68" s="4" t="n"/>
      <c r="Q68" s="25" t="n"/>
      <c r="R68" s="14" t="n"/>
      <c r="S68" s="13" t="n"/>
      <c r="T68" s="13" t="n"/>
      <c r="U68" s="6">
        <f>IF(OR(B68="",C68=""),"",IF(OR(P68="Submetida",P68="Substituída"),IF(Q68="","Falta data de submissão",IF(R68="","Falta referência do comprovativo",IF(Q68&gt;G68,"Data posterior ao prazo — confirmar","Submissão registada"))),IF(P68="Não submetida","Situação assinalada pelo utilizador",IF('Painel'!$B$6&gt;G68,"Prazo decorrido — confirmar no portal","Por preparar"))))</f>
        <v/>
      </c>
      <c r="V68" s="6">
        <f>IF(OR(B68="",C68=""),"",IFERROR(IF(COUNTIFS($B$10:$B$109,B68,$C$10:$C$109,C68)&gt;1,"Período duplicado — manter uma só linha",IF(ROUND(L68-SUM(H68:K68),2)&lt;&gt;0,"Total por categorias divergente",IF(N68&lt;&gt;0,"Diferença face a comprovativos",IF(O68&gt;0,"Registos por conciliar","Total interno conciliado")))),"Verificar"))</f>
        <v/>
      </c>
    </row>
    <row r="69">
      <c r="A69" s="6">
        <f>IF(B69="","",ROW()-9)</f>
        <v/>
      </c>
      <c r="B69" s="4" t="n"/>
      <c r="C69" s="4" t="n"/>
      <c r="D69" s="24">
        <f>IFERROR(DATE(B69,CHOOSE(MATCH(C69,{"T1","T2","T3","T4"},0),1,4,7,10),1),"")</f>
        <v/>
      </c>
      <c r="E69" s="24">
        <f>IFERROR(DATE(B69,CHOOSE(MATCH(C69,{"T1","T2","T3","T4"},0),4,7,10,13),0),"")</f>
        <v/>
      </c>
      <c r="F69" s="6">
        <f>IFERROR(CHOOSE(MATCH(C69,{"T1","T2","T3","T4"},0),"abril","julho","outubro","janeiro"),"")</f>
        <v/>
      </c>
      <c r="G69" s="24">
        <f>IFERROR(DATE(B69+IF(C69="T4",1,0),CHOOSE(MATCH(C69,{"T1","T2","T3","T4"},0),5,8,11,2),0),"")</f>
        <v/>
      </c>
      <c r="H69" s="26">
        <f>IF(OR(B69="",C69=""),"",IFERROR(SUMIFS('Rendimentos'!$J$7:$J$106,'Rendimentos'!$B$7:$B$106,"&gt;="&amp;D69,'Rendimentos'!$B$7:$B$106,"&lt;="&amp;E69,'Rendimentos'!$E$7:$E$106,"Vendas de bens"),0))</f>
        <v/>
      </c>
      <c r="I69" s="26">
        <f>IF(OR(B69="",C69=""),"",IFERROR(SUMIFS('Rendimentos'!$J$7:$J$106,'Rendimentos'!$B$7:$B$106,"&gt;="&amp;D69,'Rendimentos'!$B$7:$B$106,"&lt;="&amp;E69,'Rendimentos'!$E$7:$E$106,"Produção de bens"),0))</f>
        <v/>
      </c>
      <c r="J69" s="26">
        <f>IF(OR(B69="",C69=""),"",IFERROR(SUMIFS('Rendimentos'!$J$7:$J$106,'Rendimentos'!$B$7:$B$106,"&gt;="&amp;D69,'Rendimentos'!$B$7:$B$106,"&lt;="&amp;E69,'Rendimentos'!$E$7:$E$106,"Prestações de serviços"),0))</f>
        <v/>
      </c>
      <c r="K69" s="26">
        <f>IF(OR(B69="",C69=""),"",IFERROR(SUMIFS('Rendimentos'!$J$7:$J$106,'Rendimentos'!$B$7:$B$106,"&gt;="&amp;D69,'Rendimentos'!$B$7:$B$106,"&lt;="&amp;E69,'Rendimentos'!$E$7:$E$106,"Outros rendimentos"),0))</f>
        <v/>
      </c>
      <c r="L69" s="26">
        <f>IF(OR(B69="",C69=""),"",IFERROR(SUM(H69:K69),0))</f>
        <v/>
      </c>
      <c r="M69" s="26">
        <f>IF(OR(B69="",C69=""),"",IFERROR(SUMIFS('Rendimentos'!$I$7:$I$106,'Rendimentos'!$B$7:$B$106,"&gt;="&amp;D69,'Rendimentos'!$B$7:$B$106,"&lt;="&amp;E69),0))</f>
        <v/>
      </c>
      <c r="N69" s="26">
        <f>IF(OR(B69="",C69=""),"",IFERROR(L69-M69,0))</f>
        <v/>
      </c>
      <c r="O69" s="6">
        <f>IF(OR(B69="",C69=""),"",IFERROR(COUNTIFS('Rendimentos'!$B$7:$B$106,"&gt;="&amp;D69,'Rendimentos'!$B$7:$B$106,"&lt;="&amp;E69,'Rendimentos'!$L$7:$L$106,"&lt;&gt;Conciliado"),0))</f>
        <v/>
      </c>
      <c r="P69" s="4" t="n"/>
      <c r="Q69" s="25" t="n"/>
      <c r="R69" s="14" t="n"/>
      <c r="S69" s="13" t="n"/>
      <c r="T69" s="13" t="n"/>
      <c r="U69" s="6">
        <f>IF(OR(B69="",C69=""),"",IF(OR(P69="Submetida",P69="Substituída"),IF(Q69="","Falta data de submissão",IF(R69="","Falta referência do comprovativo",IF(Q69&gt;G69,"Data posterior ao prazo — confirmar","Submissão registada"))),IF(P69="Não submetida","Situação assinalada pelo utilizador",IF('Painel'!$B$6&gt;G69,"Prazo decorrido — confirmar no portal","Por preparar"))))</f>
        <v/>
      </c>
      <c r="V69" s="6">
        <f>IF(OR(B69="",C69=""),"",IFERROR(IF(COUNTIFS($B$10:$B$109,B69,$C$10:$C$109,C69)&gt;1,"Período duplicado — manter uma só linha",IF(ROUND(L69-SUM(H69:K69),2)&lt;&gt;0,"Total por categorias divergente",IF(N69&lt;&gt;0,"Diferença face a comprovativos",IF(O69&gt;0,"Registos por conciliar","Total interno conciliado")))),"Verificar"))</f>
        <v/>
      </c>
    </row>
    <row r="70">
      <c r="A70" s="6">
        <f>IF(B70="","",ROW()-9)</f>
        <v/>
      </c>
      <c r="B70" s="4" t="n"/>
      <c r="C70" s="4" t="n"/>
      <c r="D70" s="24">
        <f>IFERROR(DATE(B70,CHOOSE(MATCH(C70,{"T1","T2","T3","T4"},0),1,4,7,10),1),"")</f>
        <v/>
      </c>
      <c r="E70" s="24">
        <f>IFERROR(DATE(B70,CHOOSE(MATCH(C70,{"T1","T2","T3","T4"},0),4,7,10,13),0),"")</f>
        <v/>
      </c>
      <c r="F70" s="6">
        <f>IFERROR(CHOOSE(MATCH(C70,{"T1","T2","T3","T4"},0),"abril","julho","outubro","janeiro"),"")</f>
        <v/>
      </c>
      <c r="G70" s="24">
        <f>IFERROR(DATE(B70+IF(C70="T4",1,0),CHOOSE(MATCH(C70,{"T1","T2","T3","T4"},0),5,8,11,2),0),"")</f>
        <v/>
      </c>
      <c r="H70" s="26">
        <f>IF(OR(B70="",C70=""),"",IFERROR(SUMIFS('Rendimentos'!$J$7:$J$106,'Rendimentos'!$B$7:$B$106,"&gt;="&amp;D70,'Rendimentos'!$B$7:$B$106,"&lt;="&amp;E70,'Rendimentos'!$E$7:$E$106,"Vendas de bens"),0))</f>
        <v/>
      </c>
      <c r="I70" s="26">
        <f>IF(OR(B70="",C70=""),"",IFERROR(SUMIFS('Rendimentos'!$J$7:$J$106,'Rendimentos'!$B$7:$B$106,"&gt;="&amp;D70,'Rendimentos'!$B$7:$B$106,"&lt;="&amp;E70,'Rendimentos'!$E$7:$E$106,"Produção de bens"),0))</f>
        <v/>
      </c>
      <c r="J70" s="26">
        <f>IF(OR(B70="",C70=""),"",IFERROR(SUMIFS('Rendimentos'!$J$7:$J$106,'Rendimentos'!$B$7:$B$106,"&gt;="&amp;D70,'Rendimentos'!$B$7:$B$106,"&lt;="&amp;E70,'Rendimentos'!$E$7:$E$106,"Prestações de serviços"),0))</f>
        <v/>
      </c>
      <c r="K70" s="26">
        <f>IF(OR(B70="",C70=""),"",IFERROR(SUMIFS('Rendimentos'!$J$7:$J$106,'Rendimentos'!$B$7:$B$106,"&gt;="&amp;D70,'Rendimentos'!$B$7:$B$106,"&lt;="&amp;E70,'Rendimentos'!$E$7:$E$106,"Outros rendimentos"),0))</f>
        <v/>
      </c>
      <c r="L70" s="26">
        <f>IF(OR(B70="",C70=""),"",IFERROR(SUM(H70:K70),0))</f>
        <v/>
      </c>
      <c r="M70" s="26">
        <f>IF(OR(B70="",C70=""),"",IFERROR(SUMIFS('Rendimentos'!$I$7:$I$106,'Rendimentos'!$B$7:$B$106,"&gt;="&amp;D70,'Rendimentos'!$B$7:$B$106,"&lt;="&amp;E70),0))</f>
        <v/>
      </c>
      <c r="N70" s="26">
        <f>IF(OR(B70="",C70=""),"",IFERROR(L70-M70,0))</f>
        <v/>
      </c>
      <c r="O70" s="6">
        <f>IF(OR(B70="",C70=""),"",IFERROR(COUNTIFS('Rendimentos'!$B$7:$B$106,"&gt;="&amp;D70,'Rendimentos'!$B$7:$B$106,"&lt;="&amp;E70,'Rendimentos'!$L$7:$L$106,"&lt;&gt;Conciliado"),0))</f>
        <v/>
      </c>
      <c r="P70" s="4" t="n"/>
      <c r="Q70" s="25" t="n"/>
      <c r="R70" s="14" t="n"/>
      <c r="S70" s="13" t="n"/>
      <c r="T70" s="13" t="n"/>
      <c r="U70" s="6">
        <f>IF(OR(B70="",C70=""),"",IF(OR(P70="Submetida",P70="Substituída"),IF(Q70="","Falta data de submissão",IF(R70="","Falta referência do comprovativo",IF(Q70&gt;G70,"Data posterior ao prazo — confirmar","Submissão registada"))),IF(P70="Não submetida","Situação assinalada pelo utilizador",IF('Painel'!$B$6&gt;G70,"Prazo decorrido — confirmar no portal","Por preparar"))))</f>
        <v/>
      </c>
      <c r="V70" s="6">
        <f>IF(OR(B70="",C70=""),"",IFERROR(IF(COUNTIFS($B$10:$B$109,B70,$C$10:$C$109,C70)&gt;1,"Período duplicado — manter uma só linha",IF(ROUND(L70-SUM(H70:K70),2)&lt;&gt;0,"Total por categorias divergente",IF(N70&lt;&gt;0,"Diferença face a comprovativos",IF(O70&gt;0,"Registos por conciliar","Total interno conciliado")))),"Verificar"))</f>
        <v/>
      </c>
    </row>
    <row r="71">
      <c r="A71" s="6">
        <f>IF(B71="","",ROW()-9)</f>
        <v/>
      </c>
      <c r="B71" s="4" t="n"/>
      <c r="C71" s="4" t="n"/>
      <c r="D71" s="24">
        <f>IFERROR(DATE(B71,CHOOSE(MATCH(C71,{"T1","T2","T3","T4"},0),1,4,7,10),1),"")</f>
        <v/>
      </c>
      <c r="E71" s="24">
        <f>IFERROR(DATE(B71,CHOOSE(MATCH(C71,{"T1","T2","T3","T4"},0),4,7,10,13),0),"")</f>
        <v/>
      </c>
      <c r="F71" s="6">
        <f>IFERROR(CHOOSE(MATCH(C71,{"T1","T2","T3","T4"},0),"abril","julho","outubro","janeiro"),"")</f>
        <v/>
      </c>
      <c r="G71" s="24">
        <f>IFERROR(DATE(B71+IF(C71="T4",1,0),CHOOSE(MATCH(C71,{"T1","T2","T3","T4"},0),5,8,11,2),0),"")</f>
        <v/>
      </c>
      <c r="H71" s="26">
        <f>IF(OR(B71="",C71=""),"",IFERROR(SUMIFS('Rendimentos'!$J$7:$J$106,'Rendimentos'!$B$7:$B$106,"&gt;="&amp;D71,'Rendimentos'!$B$7:$B$106,"&lt;="&amp;E71,'Rendimentos'!$E$7:$E$106,"Vendas de bens"),0))</f>
        <v/>
      </c>
      <c r="I71" s="26">
        <f>IF(OR(B71="",C71=""),"",IFERROR(SUMIFS('Rendimentos'!$J$7:$J$106,'Rendimentos'!$B$7:$B$106,"&gt;="&amp;D71,'Rendimentos'!$B$7:$B$106,"&lt;="&amp;E71,'Rendimentos'!$E$7:$E$106,"Produção de bens"),0))</f>
        <v/>
      </c>
      <c r="J71" s="26">
        <f>IF(OR(B71="",C71=""),"",IFERROR(SUMIFS('Rendimentos'!$J$7:$J$106,'Rendimentos'!$B$7:$B$106,"&gt;="&amp;D71,'Rendimentos'!$B$7:$B$106,"&lt;="&amp;E71,'Rendimentos'!$E$7:$E$106,"Prestações de serviços"),0))</f>
        <v/>
      </c>
      <c r="K71" s="26">
        <f>IF(OR(B71="",C71=""),"",IFERROR(SUMIFS('Rendimentos'!$J$7:$J$106,'Rendimentos'!$B$7:$B$106,"&gt;="&amp;D71,'Rendimentos'!$B$7:$B$106,"&lt;="&amp;E71,'Rendimentos'!$E$7:$E$106,"Outros rendimentos"),0))</f>
        <v/>
      </c>
      <c r="L71" s="26">
        <f>IF(OR(B71="",C71=""),"",IFERROR(SUM(H71:K71),0))</f>
        <v/>
      </c>
      <c r="M71" s="26">
        <f>IF(OR(B71="",C71=""),"",IFERROR(SUMIFS('Rendimentos'!$I$7:$I$106,'Rendimentos'!$B$7:$B$106,"&gt;="&amp;D71,'Rendimentos'!$B$7:$B$106,"&lt;="&amp;E71),0))</f>
        <v/>
      </c>
      <c r="N71" s="26">
        <f>IF(OR(B71="",C71=""),"",IFERROR(L71-M71,0))</f>
        <v/>
      </c>
      <c r="O71" s="6">
        <f>IF(OR(B71="",C71=""),"",IFERROR(COUNTIFS('Rendimentos'!$B$7:$B$106,"&gt;="&amp;D71,'Rendimentos'!$B$7:$B$106,"&lt;="&amp;E71,'Rendimentos'!$L$7:$L$106,"&lt;&gt;Conciliado"),0))</f>
        <v/>
      </c>
      <c r="P71" s="4" t="n"/>
      <c r="Q71" s="25" t="n"/>
      <c r="R71" s="14" t="n"/>
      <c r="S71" s="13" t="n"/>
      <c r="T71" s="13" t="n"/>
      <c r="U71" s="6">
        <f>IF(OR(B71="",C71=""),"",IF(OR(P71="Submetida",P71="Substituída"),IF(Q71="","Falta data de submissão",IF(R71="","Falta referência do comprovativo",IF(Q71&gt;G71,"Data posterior ao prazo — confirmar","Submissão registada"))),IF(P71="Não submetida","Situação assinalada pelo utilizador",IF('Painel'!$B$6&gt;G71,"Prazo decorrido — confirmar no portal","Por preparar"))))</f>
        <v/>
      </c>
      <c r="V71" s="6">
        <f>IF(OR(B71="",C71=""),"",IFERROR(IF(COUNTIFS($B$10:$B$109,B71,$C$10:$C$109,C71)&gt;1,"Período duplicado — manter uma só linha",IF(ROUND(L71-SUM(H71:K71),2)&lt;&gt;0,"Total por categorias divergente",IF(N71&lt;&gt;0,"Diferença face a comprovativos",IF(O71&gt;0,"Registos por conciliar","Total interno conciliado")))),"Verificar"))</f>
        <v/>
      </c>
    </row>
    <row r="72">
      <c r="A72" s="6">
        <f>IF(B72="","",ROW()-9)</f>
        <v/>
      </c>
      <c r="B72" s="4" t="n"/>
      <c r="C72" s="4" t="n"/>
      <c r="D72" s="24">
        <f>IFERROR(DATE(B72,CHOOSE(MATCH(C72,{"T1","T2","T3","T4"},0),1,4,7,10),1),"")</f>
        <v/>
      </c>
      <c r="E72" s="24">
        <f>IFERROR(DATE(B72,CHOOSE(MATCH(C72,{"T1","T2","T3","T4"},0),4,7,10,13),0),"")</f>
        <v/>
      </c>
      <c r="F72" s="6">
        <f>IFERROR(CHOOSE(MATCH(C72,{"T1","T2","T3","T4"},0),"abril","julho","outubro","janeiro"),"")</f>
        <v/>
      </c>
      <c r="G72" s="24">
        <f>IFERROR(DATE(B72+IF(C72="T4",1,0),CHOOSE(MATCH(C72,{"T1","T2","T3","T4"},0),5,8,11,2),0),"")</f>
        <v/>
      </c>
      <c r="H72" s="26">
        <f>IF(OR(B72="",C72=""),"",IFERROR(SUMIFS('Rendimentos'!$J$7:$J$106,'Rendimentos'!$B$7:$B$106,"&gt;="&amp;D72,'Rendimentos'!$B$7:$B$106,"&lt;="&amp;E72,'Rendimentos'!$E$7:$E$106,"Vendas de bens"),0))</f>
        <v/>
      </c>
      <c r="I72" s="26">
        <f>IF(OR(B72="",C72=""),"",IFERROR(SUMIFS('Rendimentos'!$J$7:$J$106,'Rendimentos'!$B$7:$B$106,"&gt;="&amp;D72,'Rendimentos'!$B$7:$B$106,"&lt;="&amp;E72,'Rendimentos'!$E$7:$E$106,"Produção de bens"),0))</f>
        <v/>
      </c>
      <c r="J72" s="26">
        <f>IF(OR(B72="",C72=""),"",IFERROR(SUMIFS('Rendimentos'!$J$7:$J$106,'Rendimentos'!$B$7:$B$106,"&gt;="&amp;D72,'Rendimentos'!$B$7:$B$106,"&lt;="&amp;E72,'Rendimentos'!$E$7:$E$106,"Prestações de serviços"),0))</f>
        <v/>
      </c>
      <c r="K72" s="26">
        <f>IF(OR(B72="",C72=""),"",IFERROR(SUMIFS('Rendimentos'!$J$7:$J$106,'Rendimentos'!$B$7:$B$106,"&gt;="&amp;D72,'Rendimentos'!$B$7:$B$106,"&lt;="&amp;E72,'Rendimentos'!$E$7:$E$106,"Outros rendimentos"),0))</f>
        <v/>
      </c>
      <c r="L72" s="26">
        <f>IF(OR(B72="",C72=""),"",IFERROR(SUM(H72:K72),0))</f>
        <v/>
      </c>
      <c r="M72" s="26">
        <f>IF(OR(B72="",C72=""),"",IFERROR(SUMIFS('Rendimentos'!$I$7:$I$106,'Rendimentos'!$B$7:$B$106,"&gt;="&amp;D72,'Rendimentos'!$B$7:$B$106,"&lt;="&amp;E72),0))</f>
        <v/>
      </c>
      <c r="N72" s="26">
        <f>IF(OR(B72="",C72=""),"",IFERROR(L72-M72,0))</f>
        <v/>
      </c>
      <c r="O72" s="6">
        <f>IF(OR(B72="",C72=""),"",IFERROR(COUNTIFS('Rendimentos'!$B$7:$B$106,"&gt;="&amp;D72,'Rendimentos'!$B$7:$B$106,"&lt;="&amp;E72,'Rendimentos'!$L$7:$L$106,"&lt;&gt;Conciliado"),0))</f>
        <v/>
      </c>
      <c r="P72" s="4" t="n"/>
      <c r="Q72" s="25" t="n"/>
      <c r="R72" s="14" t="n"/>
      <c r="S72" s="13" t="n"/>
      <c r="T72" s="13" t="n"/>
      <c r="U72" s="6">
        <f>IF(OR(B72="",C72=""),"",IF(OR(P72="Submetida",P72="Substituída"),IF(Q72="","Falta data de submissão",IF(R72="","Falta referência do comprovativo",IF(Q72&gt;G72,"Data posterior ao prazo — confirmar","Submissão registada"))),IF(P72="Não submetida","Situação assinalada pelo utilizador",IF('Painel'!$B$6&gt;G72,"Prazo decorrido — confirmar no portal","Por preparar"))))</f>
        <v/>
      </c>
      <c r="V72" s="6">
        <f>IF(OR(B72="",C72=""),"",IFERROR(IF(COUNTIFS($B$10:$B$109,B72,$C$10:$C$109,C72)&gt;1,"Período duplicado — manter uma só linha",IF(ROUND(L72-SUM(H72:K72),2)&lt;&gt;0,"Total por categorias divergente",IF(N72&lt;&gt;0,"Diferença face a comprovativos",IF(O72&gt;0,"Registos por conciliar","Total interno conciliado")))),"Verificar"))</f>
        <v/>
      </c>
    </row>
    <row r="73">
      <c r="A73" s="6">
        <f>IF(B73="","",ROW()-9)</f>
        <v/>
      </c>
      <c r="B73" s="4" t="n"/>
      <c r="C73" s="4" t="n"/>
      <c r="D73" s="24">
        <f>IFERROR(DATE(B73,CHOOSE(MATCH(C73,{"T1","T2","T3","T4"},0),1,4,7,10),1),"")</f>
        <v/>
      </c>
      <c r="E73" s="24">
        <f>IFERROR(DATE(B73,CHOOSE(MATCH(C73,{"T1","T2","T3","T4"},0),4,7,10,13),0),"")</f>
        <v/>
      </c>
      <c r="F73" s="6">
        <f>IFERROR(CHOOSE(MATCH(C73,{"T1","T2","T3","T4"},0),"abril","julho","outubro","janeiro"),"")</f>
        <v/>
      </c>
      <c r="G73" s="24">
        <f>IFERROR(DATE(B73+IF(C73="T4",1,0),CHOOSE(MATCH(C73,{"T1","T2","T3","T4"},0),5,8,11,2),0),"")</f>
        <v/>
      </c>
      <c r="H73" s="26">
        <f>IF(OR(B73="",C73=""),"",IFERROR(SUMIFS('Rendimentos'!$J$7:$J$106,'Rendimentos'!$B$7:$B$106,"&gt;="&amp;D73,'Rendimentos'!$B$7:$B$106,"&lt;="&amp;E73,'Rendimentos'!$E$7:$E$106,"Vendas de bens"),0))</f>
        <v/>
      </c>
      <c r="I73" s="26">
        <f>IF(OR(B73="",C73=""),"",IFERROR(SUMIFS('Rendimentos'!$J$7:$J$106,'Rendimentos'!$B$7:$B$106,"&gt;="&amp;D73,'Rendimentos'!$B$7:$B$106,"&lt;="&amp;E73,'Rendimentos'!$E$7:$E$106,"Produção de bens"),0))</f>
        <v/>
      </c>
      <c r="J73" s="26">
        <f>IF(OR(B73="",C73=""),"",IFERROR(SUMIFS('Rendimentos'!$J$7:$J$106,'Rendimentos'!$B$7:$B$106,"&gt;="&amp;D73,'Rendimentos'!$B$7:$B$106,"&lt;="&amp;E73,'Rendimentos'!$E$7:$E$106,"Prestações de serviços"),0))</f>
        <v/>
      </c>
      <c r="K73" s="26">
        <f>IF(OR(B73="",C73=""),"",IFERROR(SUMIFS('Rendimentos'!$J$7:$J$106,'Rendimentos'!$B$7:$B$106,"&gt;="&amp;D73,'Rendimentos'!$B$7:$B$106,"&lt;="&amp;E73,'Rendimentos'!$E$7:$E$106,"Outros rendimentos"),0))</f>
        <v/>
      </c>
      <c r="L73" s="26">
        <f>IF(OR(B73="",C73=""),"",IFERROR(SUM(H73:K73),0))</f>
        <v/>
      </c>
      <c r="M73" s="26">
        <f>IF(OR(B73="",C73=""),"",IFERROR(SUMIFS('Rendimentos'!$I$7:$I$106,'Rendimentos'!$B$7:$B$106,"&gt;="&amp;D73,'Rendimentos'!$B$7:$B$106,"&lt;="&amp;E73),0))</f>
        <v/>
      </c>
      <c r="N73" s="26">
        <f>IF(OR(B73="",C73=""),"",IFERROR(L73-M73,0))</f>
        <v/>
      </c>
      <c r="O73" s="6">
        <f>IF(OR(B73="",C73=""),"",IFERROR(COUNTIFS('Rendimentos'!$B$7:$B$106,"&gt;="&amp;D73,'Rendimentos'!$B$7:$B$106,"&lt;="&amp;E73,'Rendimentos'!$L$7:$L$106,"&lt;&gt;Conciliado"),0))</f>
        <v/>
      </c>
      <c r="P73" s="4" t="n"/>
      <c r="Q73" s="25" t="n"/>
      <c r="R73" s="14" t="n"/>
      <c r="S73" s="13" t="n"/>
      <c r="T73" s="13" t="n"/>
      <c r="U73" s="6">
        <f>IF(OR(B73="",C73=""),"",IF(OR(P73="Submetida",P73="Substituída"),IF(Q73="","Falta data de submissão",IF(R73="","Falta referência do comprovativo",IF(Q73&gt;G73,"Data posterior ao prazo — confirmar","Submissão registada"))),IF(P73="Não submetida","Situação assinalada pelo utilizador",IF('Painel'!$B$6&gt;G73,"Prazo decorrido — confirmar no portal","Por preparar"))))</f>
        <v/>
      </c>
      <c r="V73" s="6">
        <f>IF(OR(B73="",C73=""),"",IFERROR(IF(COUNTIFS($B$10:$B$109,B73,$C$10:$C$109,C73)&gt;1,"Período duplicado — manter uma só linha",IF(ROUND(L73-SUM(H73:K73),2)&lt;&gt;0,"Total por categorias divergente",IF(N73&lt;&gt;0,"Diferença face a comprovativos",IF(O73&gt;0,"Registos por conciliar","Total interno conciliado")))),"Verificar"))</f>
        <v/>
      </c>
    </row>
    <row r="74">
      <c r="A74" s="6">
        <f>IF(B74="","",ROW()-9)</f>
        <v/>
      </c>
      <c r="B74" s="4" t="n"/>
      <c r="C74" s="4" t="n"/>
      <c r="D74" s="24">
        <f>IFERROR(DATE(B74,CHOOSE(MATCH(C74,{"T1","T2","T3","T4"},0),1,4,7,10),1),"")</f>
        <v/>
      </c>
      <c r="E74" s="24">
        <f>IFERROR(DATE(B74,CHOOSE(MATCH(C74,{"T1","T2","T3","T4"},0),4,7,10,13),0),"")</f>
        <v/>
      </c>
      <c r="F74" s="6">
        <f>IFERROR(CHOOSE(MATCH(C74,{"T1","T2","T3","T4"},0),"abril","julho","outubro","janeiro"),"")</f>
        <v/>
      </c>
      <c r="G74" s="24">
        <f>IFERROR(DATE(B74+IF(C74="T4",1,0),CHOOSE(MATCH(C74,{"T1","T2","T3","T4"},0),5,8,11,2),0),"")</f>
        <v/>
      </c>
      <c r="H74" s="26">
        <f>IF(OR(B74="",C74=""),"",IFERROR(SUMIFS('Rendimentos'!$J$7:$J$106,'Rendimentos'!$B$7:$B$106,"&gt;="&amp;D74,'Rendimentos'!$B$7:$B$106,"&lt;="&amp;E74,'Rendimentos'!$E$7:$E$106,"Vendas de bens"),0))</f>
        <v/>
      </c>
      <c r="I74" s="26">
        <f>IF(OR(B74="",C74=""),"",IFERROR(SUMIFS('Rendimentos'!$J$7:$J$106,'Rendimentos'!$B$7:$B$106,"&gt;="&amp;D74,'Rendimentos'!$B$7:$B$106,"&lt;="&amp;E74,'Rendimentos'!$E$7:$E$106,"Produção de bens"),0))</f>
        <v/>
      </c>
      <c r="J74" s="26">
        <f>IF(OR(B74="",C74=""),"",IFERROR(SUMIFS('Rendimentos'!$J$7:$J$106,'Rendimentos'!$B$7:$B$106,"&gt;="&amp;D74,'Rendimentos'!$B$7:$B$106,"&lt;="&amp;E74,'Rendimentos'!$E$7:$E$106,"Prestações de serviços"),0))</f>
        <v/>
      </c>
      <c r="K74" s="26">
        <f>IF(OR(B74="",C74=""),"",IFERROR(SUMIFS('Rendimentos'!$J$7:$J$106,'Rendimentos'!$B$7:$B$106,"&gt;="&amp;D74,'Rendimentos'!$B$7:$B$106,"&lt;="&amp;E74,'Rendimentos'!$E$7:$E$106,"Outros rendimentos"),0))</f>
        <v/>
      </c>
      <c r="L74" s="26">
        <f>IF(OR(B74="",C74=""),"",IFERROR(SUM(H74:K74),0))</f>
        <v/>
      </c>
      <c r="M74" s="26">
        <f>IF(OR(B74="",C74=""),"",IFERROR(SUMIFS('Rendimentos'!$I$7:$I$106,'Rendimentos'!$B$7:$B$106,"&gt;="&amp;D74,'Rendimentos'!$B$7:$B$106,"&lt;="&amp;E74),0))</f>
        <v/>
      </c>
      <c r="N74" s="26">
        <f>IF(OR(B74="",C74=""),"",IFERROR(L74-M74,0))</f>
        <v/>
      </c>
      <c r="O74" s="6">
        <f>IF(OR(B74="",C74=""),"",IFERROR(COUNTIFS('Rendimentos'!$B$7:$B$106,"&gt;="&amp;D74,'Rendimentos'!$B$7:$B$106,"&lt;="&amp;E74,'Rendimentos'!$L$7:$L$106,"&lt;&gt;Conciliado"),0))</f>
        <v/>
      </c>
      <c r="P74" s="4" t="n"/>
      <c r="Q74" s="25" t="n"/>
      <c r="R74" s="14" t="n"/>
      <c r="S74" s="13" t="n"/>
      <c r="T74" s="13" t="n"/>
      <c r="U74" s="6">
        <f>IF(OR(B74="",C74=""),"",IF(OR(P74="Submetida",P74="Substituída"),IF(Q74="","Falta data de submissão",IF(R74="","Falta referência do comprovativo",IF(Q74&gt;G74,"Data posterior ao prazo — confirmar","Submissão registada"))),IF(P74="Não submetida","Situação assinalada pelo utilizador",IF('Painel'!$B$6&gt;G74,"Prazo decorrido — confirmar no portal","Por preparar"))))</f>
        <v/>
      </c>
      <c r="V74" s="6">
        <f>IF(OR(B74="",C74=""),"",IFERROR(IF(COUNTIFS($B$10:$B$109,B74,$C$10:$C$109,C74)&gt;1,"Período duplicado — manter uma só linha",IF(ROUND(L74-SUM(H74:K74),2)&lt;&gt;0,"Total por categorias divergente",IF(N74&lt;&gt;0,"Diferença face a comprovativos",IF(O74&gt;0,"Registos por conciliar","Total interno conciliado")))),"Verificar"))</f>
        <v/>
      </c>
    </row>
    <row r="75">
      <c r="A75" s="6">
        <f>IF(B75="","",ROW()-9)</f>
        <v/>
      </c>
      <c r="B75" s="4" t="n"/>
      <c r="C75" s="4" t="n"/>
      <c r="D75" s="24">
        <f>IFERROR(DATE(B75,CHOOSE(MATCH(C75,{"T1","T2","T3","T4"},0),1,4,7,10),1),"")</f>
        <v/>
      </c>
      <c r="E75" s="24">
        <f>IFERROR(DATE(B75,CHOOSE(MATCH(C75,{"T1","T2","T3","T4"},0),4,7,10,13),0),"")</f>
        <v/>
      </c>
      <c r="F75" s="6">
        <f>IFERROR(CHOOSE(MATCH(C75,{"T1","T2","T3","T4"},0),"abril","julho","outubro","janeiro"),"")</f>
        <v/>
      </c>
      <c r="G75" s="24">
        <f>IFERROR(DATE(B75+IF(C75="T4",1,0),CHOOSE(MATCH(C75,{"T1","T2","T3","T4"},0),5,8,11,2),0),"")</f>
        <v/>
      </c>
      <c r="H75" s="26">
        <f>IF(OR(B75="",C75=""),"",IFERROR(SUMIFS('Rendimentos'!$J$7:$J$106,'Rendimentos'!$B$7:$B$106,"&gt;="&amp;D75,'Rendimentos'!$B$7:$B$106,"&lt;="&amp;E75,'Rendimentos'!$E$7:$E$106,"Vendas de bens"),0))</f>
        <v/>
      </c>
      <c r="I75" s="26">
        <f>IF(OR(B75="",C75=""),"",IFERROR(SUMIFS('Rendimentos'!$J$7:$J$106,'Rendimentos'!$B$7:$B$106,"&gt;="&amp;D75,'Rendimentos'!$B$7:$B$106,"&lt;="&amp;E75,'Rendimentos'!$E$7:$E$106,"Produção de bens"),0))</f>
        <v/>
      </c>
      <c r="J75" s="26">
        <f>IF(OR(B75="",C75=""),"",IFERROR(SUMIFS('Rendimentos'!$J$7:$J$106,'Rendimentos'!$B$7:$B$106,"&gt;="&amp;D75,'Rendimentos'!$B$7:$B$106,"&lt;="&amp;E75,'Rendimentos'!$E$7:$E$106,"Prestações de serviços"),0))</f>
        <v/>
      </c>
      <c r="K75" s="26">
        <f>IF(OR(B75="",C75=""),"",IFERROR(SUMIFS('Rendimentos'!$J$7:$J$106,'Rendimentos'!$B$7:$B$106,"&gt;="&amp;D75,'Rendimentos'!$B$7:$B$106,"&lt;="&amp;E75,'Rendimentos'!$E$7:$E$106,"Outros rendimentos"),0))</f>
        <v/>
      </c>
      <c r="L75" s="26">
        <f>IF(OR(B75="",C75=""),"",IFERROR(SUM(H75:K75),0))</f>
        <v/>
      </c>
      <c r="M75" s="26">
        <f>IF(OR(B75="",C75=""),"",IFERROR(SUMIFS('Rendimentos'!$I$7:$I$106,'Rendimentos'!$B$7:$B$106,"&gt;="&amp;D75,'Rendimentos'!$B$7:$B$106,"&lt;="&amp;E75),0))</f>
        <v/>
      </c>
      <c r="N75" s="26">
        <f>IF(OR(B75="",C75=""),"",IFERROR(L75-M75,0))</f>
        <v/>
      </c>
      <c r="O75" s="6">
        <f>IF(OR(B75="",C75=""),"",IFERROR(COUNTIFS('Rendimentos'!$B$7:$B$106,"&gt;="&amp;D75,'Rendimentos'!$B$7:$B$106,"&lt;="&amp;E75,'Rendimentos'!$L$7:$L$106,"&lt;&gt;Conciliado"),0))</f>
        <v/>
      </c>
      <c r="P75" s="4" t="n"/>
      <c r="Q75" s="25" t="n"/>
      <c r="R75" s="14" t="n"/>
      <c r="S75" s="13" t="n"/>
      <c r="T75" s="13" t="n"/>
      <c r="U75" s="6">
        <f>IF(OR(B75="",C75=""),"",IF(OR(P75="Submetida",P75="Substituída"),IF(Q75="","Falta data de submissão",IF(R75="","Falta referência do comprovativo",IF(Q75&gt;G75,"Data posterior ao prazo — confirmar","Submissão registada"))),IF(P75="Não submetida","Situação assinalada pelo utilizador",IF('Painel'!$B$6&gt;G75,"Prazo decorrido — confirmar no portal","Por preparar"))))</f>
        <v/>
      </c>
      <c r="V75" s="6">
        <f>IF(OR(B75="",C75=""),"",IFERROR(IF(COUNTIFS($B$10:$B$109,B75,$C$10:$C$109,C75)&gt;1,"Período duplicado — manter uma só linha",IF(ROUND(L75-SUM(H75:K75),2)&lt;&gt;0,"Total por categorias divergente",IF(N75&lt;&gt;0,"Diferença face a comprovativos",IF(O75&gt;0,"Registos por conciliar","Total interno conciliado")))),"Verificar"))</f>
        <v/>
      </c>
    </row>
    <row r="76">
      <c r="A76" s="6">
        <f>IF(B76="","",ROW()-9)</f>
        <v/>
      </c>
      <c r="B76" s="4" t="n"/>
      <c r="C76" s="4" t="n"/>
      <c r="D76" s="24">
        <f>IFERROR(DATE(B76,CHOOSE(MATCH(C76,{"T1","T2","T3","T4"},0),1,4,7,10),1),"")</f>
        <v/>
      </c>
      <c r="E76" s="24">
        <f>IFERROR(DATE(B76,CHOOSE(MATCH(C76,{"T1","T2","T3","T4"},0),4,7,10,13),0),"")</f>
        <v/>
      </c>
      <c r="F76" s="6">
        <f>IFERROR(CHOOSE(MATCH(C76,{"T1","T2","T3","T4"},0),"abril","julho","outubro","janeiro"),"")</f>
        <v/>
      </c>
      <c r="G76" s="24">
        <f>IFERROR(DATE(B76+IF(C76="T4",1,0),CHOOSE(MATCH(C76,{"T1","T2","T3","T4"},0),5,8,11,2),0),"")</f>
        <v/>
      </c>
      <c r="H76" s="26">
        <f>IF(OR(B76="",C76=""),"",IFERROR(SUMIFS('Rendimentos'!$J$7:$J$106,'Rendimentos'!$B$7:$B$106,"&gt;="&amp;D76,'Rendimentos'!$B$7:$B$106,"&lt;="&amp;E76,'Rendimentos'!$E$7:$E$106,"Vendas de bens"),0))</f>
        <v/>
      </c>
      <c r="I76" s="26">
        <f>IF(OR(B76="",C76=""),"",IFERROR(SUMIFS('Rendimentos'!$J$7:$J$106,'Rendimentos'!$B$7:$B$106,"&gt;="&amp;D76,'Rendimentos'!$B$7:$B$106,"&lt;="&amp;E76,'Rendimentos'!$E$7:$E$106,"Produção de bens"),0))</f>
        <v/>
      </c>
      <c r="J76" s="26">
        <f>IF(OR(B76="",C76=""),"",IFERROR(SUMIFS('Rendimentos'!$J$7:$J$106,'Rendimentos'!$B$7:$B$106,"&gt;="&amp;D76,'Rendimentos'!$B$7:$B$106,"&lt;="&amp;E76,'Rendimentos'!$E$7:$E$106,"Prestações de serviços"),0))</f>
        <v/>
      </c>
      <c r="K76" s="26">
        <f>IF(OR(B76="",C76=""),"",IFERROR(SUMIFS('Rendimentos'!$J$7:$J$106,'Rendimentos'!$B$7:$B$106,"&gt;="&amp;D76,'Rendimentos'!$B$7:$B$106,"&lt;="&amp;E76,'Rendimentos'!$E$7:$E$106,"Outros rendimentos"),0))</f>
        <v/>
      </c>
      <c r="L76" s="26">
        <f>IF(OR(B76="",C76=""),"",IFERROR(SUM(H76:K76),0))</f>
        <v/>
      </c>
      <c r="M76" s="26">
        <f>IF(OR(B76="",C76=""),"",IFERROR(SUMIFS('Rendimentos'!$I$7:$I$106,'Rendimentos'!$B$7:$B$106,"&gt;="&amp;D76,'Rendimentos'!$B$7:$B$106,"&lt;="&amp;E76),0))</f>
        <v/>
      </c>
      <c r="N76" s="26">
        <f>IF(OR(B76="",C76=""),"",IFERROR(L76-M76,0))</f>
        <v/>
      </c>
      <c r="O76" s="6">
        <f>IF(OR(B76="",C76=""),"",IFERROR(COUNTIFS('Rendimentos'!$B$7:$B$106,"&gt;="&amp;D76,'Rendimentos'!$B$7:$B$106,"&lt;="&amp;E76,'Rendimentos'!$L$7:$L$106,"&lt;&gt;Conciliado"),0))</f>
        <v/>
      </c>
      <c r="P76" s="4" t="n"/>
      <c r="Q76" s="25" t="n"/>
      <c r="R76" s="14" t="n"/>
      <c r="S76" s="13" t="n"/>
      <c r="T76" s="13" t="n"/>
      <c r="U76" s="6">
        <f>IF(OR(B76="",C76=""),"",IF(OR(P76="Submetida",P76="Substituída"),IF(Q76="","Falta data de submissão",IF(R76="","Falta referência do comprovativo",IF(Q76&gt;G76,"Data posterior ao prazo — confirmar","Submissão registada"))),IF(P76="Não submetida","Situação assinalada pelo utilizador",IF('Painel'!$B$6&gt;G76,"Prazo decorrido — confirmar no portal","Por preparar"))))</f>
        <v/>
      </c>
      <c r="V76" s="6">
        <f>IF(OR(B76="",C76=""),"",IFERROR(IF(COUNTIFS($B$10:$B$109,B76,$C$10:$C$109,C76)&gt;1,"Período duplicado — manter uma só linha",IF(ROUND(L76-SUM(H76:K76),2)&lt;&gt;0,"Total por categorias divergente",IF(N76&lt;&gt;0,"Diferença face a comprovativos",IF(O76&gt;0,"Registos por conciliar","Total interno conciliado")))),"Verificar"))</f>
        <v/>
      </c>
    </row>
    <row r="77">
      <c r="A77" s="6">
        <f>IF(B77="","",ROW()-9)</f>
        <v/>
      </c>
      <c r="B77" s="4" t="n"/>
      <c r="C77" s="4" t="n"/>
      <c r="D77" s="24">
        <f>IFERROR(DATE(B77,CHOOSE(MATCH(C77,{"T1","T2","T3","T4"},0),1,4,7,10),1),"")</f>
        <v/>
      </c>
      <c r="E77" s="24">
        <f>IFERROR(DATE(B77,CHOOSE(MATCH(C77,{"T1","T2","T3","T4"},0),4,7,10,13),0),"")</f>
        <v/>
      </c>
      <c r="F77" s="6">
        <f>IFERROR(CHOOSE(MATCH(C77,{"T1","T2","T3","T4"},0),"abril","julho","outubro","janeiro"),"")</f>
        <v/>
      </c>
      <c r="G77" s="24">
        <f>IFERROR(DATE(B77+IF(C77="T4",1,0),CHOOSE(MATCH(C77,{"T1","T2","T3","T4"},0),5,8,11,2),0),"")</f>
        <v/>
      </c>
      <c r="H77" s="26">
        <f>IF(OR(B77="",C77=""),"",IFERROR(SUMIFS('Rendimentos'!$J$7:$J$106,'Rendimentos'!$B$7:$B$106,"&gt;="&amp;D77,'Rendimentos'!$B$7:$B$106,"&lt;="&amp;E77,'Rendimentos'!$E$7:$E$106,"Vendas de bens"),0))</f>
        <v/>
      </c>
      <c r="I77" s="26">
        <f>IF(OR(B77="",C77=""),"",IFERROR(SUMIFS('Rendimentos'!$J$7:$J$106,'Rendimentos'!$B$7:$B$106,"&gt;="&amp;D77,'Rendimentos'!$B$7:$B$106,"&lt;="&amp;E77,'Rendimentos'!$E$7:$E$106,"Produção de bens"),0))</f>
        <v/>
      </c>
      <c r="J77" s="26">
        <f>IF(OR(B77="",C77=""),"",IFERROR(SUMIFS('Rendimentos'!$J$7:$J$106,'Rendimentos'!$B$7:$B$106,"&gt;="&amp;D77,'Rendimentos'!$B$7:$B$106,"&lt;="&amp;E77,'Rendimentos'!$E$7:$E$106,"Prestações de serviços"),0))</f>
        <v/>
      </c>
      <c r="K77" s="26">
        <f>IF(OR(B77="",C77=""),"",IFERROR(SUMIFS('Rendimentos'!$J$7:$J$106,'Rendimentos'!$B$7:$B$106,"&gt;="&amp;D77,'Rendimentos'!$B$7:$B$106,"&lt;="&amp;E77,'Rendimentos'!$E$7:$E$106,"Outros rendimentos"),0))</f>
        <v/>
      </c>
      <c r="L77" s="26">
        <f>IF(OR(B77="",C77=""),"",IFERROR(SUM(H77:K77),0))</f>
        <v/>
      </c>
      <c r="M77" s="26">
        <f>IF(OR(B77="",C77=""),"",IFERROR(SUMIFS('Rendimentos'!$I$7:$I$106,'Rendimentos'!$B$7:$B$106,"&gt;="&amp;D77,'Rendimentos'!$B$7:$B$106,"&lt;="&amp;E77),0))</f>
        <v/>
      </c>
      <c r="N77" s="26">
        <f>IF(OR(B77="",C77=""),"",IFERROR(L77-M77,0))</f>
        <v/>
      </c>
      <c r="O77" s="6">
        <f>IF(OR(B77="",C77=""),"",IFERROR(COUNTIFS('Rendimentos'!$B$7:$B$106,"&gt;="&amp;D77,'Rendimentos'!$B$7:$B$106,"&lt;="&amp;E77,'Rendimentos'!$L$7:$L$106,"&lt;&gt;Conciliado"),0))</f>
        <v/>
      </c>
      <c r="P77" s="4" t="n"/>
      <c r="Q77" s="25" t="n"/>
      <c r="R77" s="14" t="n"/>
      <c r="S77" s="13" t="n"/>
      <c r="T77" s="13" t="n"/>
      <c r="U77" s="6">
        <f>IF(OR(B77="",C77=""),"",IF(OR(P77="Submetida",P77="Substituída"),IF(Q77="","Falta data de submissão",IF(R77="","Falta referência do comprovativo",IF(Q77&gt;G77,"Data posterior ao prazo — confirmar","Submissão registada"))),IF(P77="Não submetida","Situação assinalada pelo utilizador",IF('Painel'!$B$6&gt;G77,"Prazo decorrido — confirmar no portal","Por preparar"))))</f>
        <v/>
      </c>
      <c r="V77" s="6">
        <f>IF(OR(B77="",C77=""),"",IFERROR(IF(COUNTIFS($B$10:$B$109,B77,$C$10:$C$109,C77)&gt;1,"Período duplicado — manter uma só linha",IF(ROUND(L77-SUM(H77:K77),2)&lt;&gt;0,"Total por categorias divergente",IF(N77&lt;&gt;0,"Diferença face a comprovativos",IF(O77&gt;0,"Registos por conciliar","Total interno conciliado")))),"Verificar"))</f>
        <v/>
      </c>
    </row>
    <row r="78">
      <c r="A78" s="6">
        <f>IF(B78="","",ROW()-9)</f>
        <v/>
      </c>
      <c r="B78" s="4" t="n"/>
      <c r="C78" s="4" t="n"/>
      <c r="D78" s="24">
        <f>IFERROR(DATE(B78,CHOOSE(MATCH(C78,{"T1","T2","T3","T4"},0),1,4,7,10),1),"")</f>
        <v/>
      </c>
      <c r="E78" s="24">
        <f>IFERROR(DATE(B78,CHOOSE(MATCH(C78,{"T1","T2","T3","T4"},0),4,7,10,13),0),"")</f>
        <v/>
      </c>
      <c r="F78" s="6">
        <f>IFERROR(CHOOSE(MATCH(C78,{"T1","T2","T3","T4"},0),"abril","julho","outubro","janeiro"),"")</f>
        <v/>
      </c>
      <c r="G78" s="24">
        <f>IFERROR(DATE(B78+IF(C78="T4",1,0),CHOOSE(MATCH(C78,{"T1","T2","T3","T4"},0),5,8,11,2),0),"")</f>
        <v/>
      </c>
      <c r="H78" s="26">
        <f>IF(OR(B78="",C78=""),"",IFERROR(SUMIFS('Rendimentos'!$J$7:$J$106,'Rendimentos'!$B$7:$B$106,"&gt;="&amp;D78,'Rendimentos'!$B$7:$B$106,"&lt;="&amp;E78,'Rendimentos'!$E$7:$E$106,"Vendas de bens"),0))</f>
        <v/>
      </c>
      <c r="I78" s="26">
        <f>IF(OR(B78="",C78=""),"",IFERROR(SUMIFS('Rendimentos'!$J$7:$J$106,'Rendimentos'!$B$7:$B$106,"&gt;="&amp;D78,'Rendimentos'!$B$7:$B$106,"&lt;="&amp;E78,'Rendimentos'!$E$7:$E$106,"Produção de bens"),0))</f>
        <v/>
      </c>
      <c r="J78" s="26">
        <f>IF(OR(B78="",C78=""),"",IFERROR(SUMIFS('Rendimentos'!$J$7:$J$106,'Rendimentos'!$B$7:$B$106,"&gt;="&amp;D78,'Rendimentos'!$B$7:$B$106,"&lt;="&amp;E78,'Rendimentos'!$E$7:$E$106,"Prestações de serviços"),0))</f>
        <v/>
      </c>
      <c r="K78" s="26">
        <f>IF(OR(B78="",C78=""),"",IFERROR(SUMIFS('Rendimentos'!$J$7:$J$106,'Rendimentos'!$B$7:$B$106,"&gt;="&amp;D78,'Rendimentos'!$B$7:$B$106,"&lt;="&amp;E78,'Rendimentos'!$E$7:$E$106,"Outros rendimentos"),0))</f>
        <v/>
      </c>
      <c r="L78" s="26">
        <f>IF(OR(B78="",C78=""),"",IFERROR(SUM(H78:K78),0))</f>
        <v/>
      </c>
      <c r="M78" s="26">
        <f>IF(OR(B78="",C78=""),"",IFERROR(SUMIFS('Rendimentos'!$I$7:$I$106,'Rendimentos'!$B$7:$B$106,"&gt;="&amp;D78,'Rendimentos'!$B$7:$B$106,"&lt;="&amp;E78),0))</f>
        <v/>
      </c>
      <c r="N78" s="26">
        <f>IF(OR(B78="",C78=""),"",IFERROR(L78-M78,0))</f>
        <v/>
      </c>
      <c r="O78" s="6">
        <f>IF(OR(B78="",C78=""),"",IFERROR(COUNTIFS('Rendimentos'!$B$7:$B$106,"&gt;="&amp;D78,'Rendimentos'!$B$7:$B$106,"&lt;="&amp;E78,'Rendimentos'!$L$7:$L$106,"&lt;&gt;Conciliado"),0))</f>
        <v/>
      </c>
      <c r="P78" s="4" t="n"/>
      <c r="Q78" s="25" t="n"/>
      <c r="R78" s="14" t="n"/>
      <c r="S78" s="13" t="n"/>
      <c r="T78" s="13" t="n"/>
      <c r="U78" s="6">
        <f>IF(OR(B78="",C78=""),"",IF(OR(P78="Submetida",P78="Substituída"),IF(Q78="","Falta data de submissão",IF(R78="","Falta referência do comprovativo",IF(Q78&gt;G78,"Data posterior ao prazo — confirmar","Submissão registada"))),IF(P78="Não submetida","Situação assinalada pelo utilizador",IF('Painel'!$B$6&gt;G78,"Prazo decorrido — confirmar no portal","Por preparar"))))</f>
        <v/>
      </c>
      <c r="V78" s="6">
        <f>IF(OR(B78="",C78=""),"",IFERROR(IF(COUNTIFS($B$10:$B$109,B78,$C$10:$C$109,C78)&gt;1,"Período duplicado — manter uma só linha",IF(ROUND(L78-SUM(H78:K78),2)&lt;&gt;0,"Total por categorias divergente",IF(N78&lt;&gt;0,"Diferença face a comprovativos",IF(O78&gt;0,"Registos por conciliar","Total interno conciliado")))),"Verificar"))</f>
        <v/>
      </c>
    </row>
    <row r="79">
      <c r="A79" s="6">
        <f>IF(B79="","",ROW()-9)</f>
        <v/>
      </c>
      <c r="B79" s="4" t="n"/>
      <c r="C79" s="4" t="n"/>
      <c r="D79" s="24">
        <f>IFERROR(DATE(B79,CHOOSE(MATCH(C79,{"T1","T2","T3","T4"},0),1,4,7,10),1),"")</f>
        <v/>
      </c>
      <c r="E79" s="24">
        <f>IFERROR(DATE(B79,CHOOSE(MATCH(C79,{"T1","T2","T3","T4"},0),4,7,10,13),0),"")</f>
        <v/>
      </c>
      <c r="F79" s="6">
        <f>IFERROR(CHOOSE(MATCH(C79,{"T1","T2","T3","T4"},0),"abril","julho","outubro","janeiro"),"")</f>
        <v/>
      </c>
      <c r="G79" s="24">
        <f>IFERROR(DATE(B79+IF(C79="T4",1,0),CHOOSE(MATCH(C79,{"T1","T2","T3","T4"},0),5,8,11,2),0),"")</f>
        <v/>
      </c>
      <c r="H79" s="26">
        <f>IF(OR(B79="",C79=""),"",IFERROR(SUMIFS('Rendimentos'!$J$7:$J$106,'Rendimentos'!$B$7:$B$106,"&gt;="&amp;D79,'Rendimentos'!$B$7:$B$106,"&lt;="&amp;E79,'Rendimentos'!$E$7:$E$106,"Vendas de bens"),0))</f>
        <v/>
      </c>
      <c r="I79" s="26">
        <f>IF(OR(B79="",C79=""),"",IFERROR(SUMIFS('Rendimentos'!$J$7:$J$106,'Rendimentos'!$B$7:$B$106,"&gt;="&amp;D79,'Rendimentos'!$B$7:$B$106,"&lt;="&amp;E79,'Rendimentos'!$E$7:$E$106,"Produção de bens"),0))</f>
        <v/>
      </c>
      <c r="J79" s="26">
        <f>IF(OR(B79="",C79=""),"",IFERROR(SUMIFS('Rendimentos'!$J$7:$J$106,'Rendimentos'!$B$7:$B$106,"&gt;="&amp;D79,'Rendimentos'!$B$7:$B$106,"&lt;="&amp;E79,'Rendimentos'!$E$7:$E$106,"Prestações de serviços"),0))</f>
        <v/>
      </c>
      <c r="K79" s="26">
        <f>IF(OR(B79="",C79=""),"",IFERROR(SUMIFS('Rendimentos'!$J$7:$J$106,'Rendimentos'!$B$7:$B$106,"&gt;="&amp;D79,'Rendimentos'!$B$7:$B$106,"&lt;="&amp;E79,'Rendimentos'!$E$7:$E$106,"Outros rendimentos"),0))</f>
        <v/>
      </c>
      <c r="L79" s="26">
        <f>IF(OR(B79="",C79=""),"",IFERROR(SUM(H79:K79),0))</f>
        <v/>
      </c>
      <c r="M79" s="26">
        <f>IF(OR(B79="",C79=""),"",IFERROR(SUMIFS('Rendimentos'!$I$7:$I$106,'Rendimentos'!$B$7:$B$106,"&gt;="&amp;D79,'Rendimentos'!$B$7:$B$106,"&lt;="&amp;E79),0))</f>
        <v/>
      </c>
      <c r="N79" s="26">
        <f>IF(OR(B79="",C79=""),"",IFERROR(L79-M79,0))</f>
        <v/>
      </c>
      <c r="O79" s="6">
        <f>IF(OR(B79="",C79=""),"",IFERROR(COUNTIFS('Rendimentos'!$B$7:$B$106,"&gt;="&amp;D79,'Rendimentos'!$B$7:$B$106,"&lt;="&amp;E79,'Rendimentos'!$L$7:$L$106,"&lt;&gt;Conciliado"),0))</f>
        <v/>
      </c>
      <c r="P79" s="4" t="n"/>
      <c r="Q79" s="25" t="n"/>
      <c r="R79" s="14" t="n"/>
      <c r="S79" s="13" t="n"/>
      <c r="T79" s="13" t="n"/>
      <c r="U79" s="6">
        <f>IF(OR(B79="",C79=""),"",IF(OR(P79="Submetida",P79="Substituída"),IF(Q79="","Falta data de submissão",IF(R79="","Falta referência do comprovativo",IF(Q79&gt;G79,"Data posterior ao prazo — confirmar","Submissão registada"))),IF(P79="Não submetida","Situação assinalada pelo utilizador",IF('Painel'!$B$6&gt;G79,"Prazo decorrido — confirmar no portal","Por preparar"))))</f>
        <v/>
      </c>
      <c r="V79" s="6">
        <f>IF(OR(B79="",C79=""),"",IFERROR(IF(COUNTIFS($B$10:$B$109,B79,$C$10:$C$109,C79)&gt;1,"Período duplicado — manter uma só linha",IF(ROUND(L79-SUM(H79:K79),2)&lt;&gt;0,"Total por categorias divergente",IF(N79&lt;&gt;0,"Diferença face a comprovativos",IF(O79&gt;0,"Registos por conciliar","Total interno conciliado")))),"Verificar"))</f>
        <v/>
      </c>
    </row>
    <row r="80">
      <c r="A80" s="6">
        <f>IF(B80="","",ROW()-9)</f>
        <v/>
      </c>
      <c r="B80" s="4" t="n"/>
      <c r="C80" s="4" t="n"/>
      <c r="D80" s="24">
        <f>IFERROR(DATE(B80,CHOOSE(MATCH(C80,{"T1","T2","T3","T4"},0),1,4,7,10),1),"")</f>
        <v/>
      </c>
      <c r="E80" s="24">
        <f>IFERROR(DATE(B80,CHOOSE(MATCH(C80,{"T1","T2","T3","T4"},0),4,7,10,13),0),"")</f>
        <v/>
      </c>
      <c r="F80" s="6">
        <f>IFERROR(CHOOSE(MATCH(C80,{"T1","T2","T3","T4"},0),"abril","julho","outubro","janeiro"),"")</f>
        <v/>
      </c>
      <c r="G80" s="24">
        <f>IFERROR(DATE(B80+IF(C80="T4",1,0),CHOOSE(MATCH(C80,{"T1","T2","T3","T4"},0),5,8,11,2),0),"")</f>
        <v/>
      </c>
      <c r="H80" s="26">
        <f>IF(OR(B80="",C80=""),"",IFERROR(SUMIFS('Rendimentos'!$J$7:$J$106,'Rendimentos'!$B$7:$B$106,"&gt;="&amp;D80,'Rendimentos'!$B$7:$B$106,"&lt;="&amp;E80,'Rendimentos'!$E$7:$E$106,"Vendas de bens"),0))</f>
        <v/>
      </c>
      <c r="I80" s="26">
        <f>IF(OR(B80="",C80=""),"",IFERROR(SUMIFS('Rendimentos'!$J$7:$J$106,'Rendimentos'!$B$7:$B$106,"&gt;="&amp;D80,'Rendimentos'!$B$7:$B$106,"&lt;="&amp;E80,'Rendimentos'!$E$7:$E$106,"Produção de bens"),0))</f>
        <v/>
      </c>
      <c r="J80" s="26">
        <f>IF(OR(B80="",C80=""),"",IFERROR(SUMIFS('Rendimentos'!$J$7:$J$106,'Rendimentos'!$B$7:$B$106,"&gt;="&amp;D80,'Rendimentos'!$B$7:$B$106,"&lt;="&amp;E80,'Rendimentos'!$E$7:$E$106,"Prestações de serviços"),0))</f>
        <v/>
      </c>
      <c r="K80" s="26">
        <f>IF(OR(B80="",C80=""),"",IFERROR(SUMIFS('Rendimentos'!$J$7:$J$106,'Rendimentos'!$B$7:$B$106,"&gt;="&amp;D80,'Rendimentos'!$B$7:$B$106,"&lt;="&amp;E80,'Rendimentos'!$E$7:$E$106,"Outros rendimentos"),0))</f>
        <v/>
      </c>
      <c r="L80" s="26">
        <f>IF(OR(B80="",C80=""),"",IFERROR(SUM(H80:K80),0))</f>
        <v/>
      </c>
      <c r="M80" s="26">
        <f>IF(OR(B80="",C80=""),"",IFERROR(SUMIFS('Rendimentos'!$I$7:$I$106,'Rendimentos'!$B$7:$B$106,"&gt;="&amp;D80,'Rendimentos'!$B$7:$B$106,"&lt;="&amp;E80),0))</f>
        <v/>
      </c>
      <c r="N80" s="26">
        <f>IF(OR(B80="",C80=""),"",IFERROR(L80-M80,0))</f>
        <v/>
      </c>
      <c r="O80" s="6">
        <f>IF(OR(B80="",C80=""),"",IFERROR(COUNTIFS('Rendimentos'!$B$7:$B$106,"&gt;="&amp;D80,'Rendimentos'!$B$7:$B$106,"&lt;="&amp;E80,'Rendimentos'!$L$7:$L$106,"&lt;&gt;Conciliado"),0))</f>
        <v/>
      </c>
      <c r="P80" s="4" t="n"/>
      <c r="Q80" s="25" t="n"/>
      <c r="R80" s="14" t="n"/>
      <c r="S80" s="13" t="n"/>
      <c r="T80" s="13" t="n"/>
      <c r="U80" s="6">
        <f>IF(OR(B80="",C80=""),"",IF(OR(P80="Submetida",P80="Substituída"),IF(Q80="","Falta data de submissão",IF(R80="","Falta referência do comprovativo",IF(Q80&gt;G80,"Data posterior ao prazo — confirmar","Submissão registada"))),IF(P80="Não submetida","Situação assinalada pelo utilizador",IF('Painel'!$B$6&gt;G80,"Prazo decorrido — confirmar no portal","Por preparar"))))</f>
        <v/>
      </c>
      <c r="V80" s="6">
        <f>IF(OR(B80="",C80=""),"",IFERROR(IF(COUNTIFS($B$10:$B$109,B80,$C$10:$C$109,C80)&gt;1,"Período duplicado — manter uma só linha",IF(ROUND(L80-SUM(H80:K80),2)&lt;&gt;0,"Total por categorias divergente",IF(N80&lt;&gt;0,"Diferença face a comprovativos",IF(O80&gt;0,"Registos por conciliar","Total interno conciliado")))),"Verificar"))</f>
        <v/>
      </c>
    </row>
    <row r="81">
      <c r="A81" s="6">
        <f>IF(B81="","",ROW()-9)</f>
        <v/>
      </c>
      <c r="B81" s="4" t="n"/>
      <c r="C81" s="4" t="n"/>
      <c r="D81" s="24">
        <f>IFERROR(DATE(B81,CHOOSE(MATCH(C81,{"T1","T2","T3","T4"},0),1,4,7,10),1),"")</f>
        <v/>
      </c>
      <c r="E81" s="24">
        <f>IFERROR(DATE(B81,CHOOSE(MATCH(C81,{"T1","T2","T3","T4"},0),4,7,10,13),0),"")</f>
        <v/>
      </c>
      <c r="F81" s="6">
        <f>IFERROR(CHOOSE(MATCH(C81,{"T1","T2","T3","T4"},0),"abril","julho","outubro","janeiro"),"")</f>
        <v/>
      </c>
      <c r="G81" s="24">
        <f>IFERROR(DATE(B81+IF(C81="T4",1,0),CHOOSE(MATCH(C81,{"T1","T2","T3","T4"},0),5,8,11,2),0),"")</f>
        <v/>
      </c>
      <c r="H81" s="26">
        <f>IF(OR(B81="",C81=""),"",IFERROR(SUMIFS('Rendimentos'!$J$7:$J$106,'Rendimentos'!$B$7:$B$106,"&gt;="&amp;D81,'Rendimentos'!$B$7:$B$106,"&lt;="&amp;E81,'Rendimentos'!$E$7:$E$106,"Vendas de bens"),0))</f>
        <v/>
      </c>
      <c r="I81" s="26">
        <f>IF(OR(B81="",C81=""),"",IFERROR(SUMIFS('Rendimentos'!$J$7:$J$106,'Rendimentos'!$B$7:$B$106,"&gt;="&amp;D81,'Rendimentos'!$B$7:$B$106,"&lt;="&amp;E81,'Rendimentos'!$E$7:$E$106,"Produção de bens"),0))</f>
        <v/>
      </c>
      <c r="J81" s="26">
        <f>IF(OR(B81="",C81=""),"",IFERROR(SUMIFS('Rendimentos'!$J$7:$J$106,'Rendimentos'!$B$7:$B$106,"&gt;="&amp;D81,'Rendimentos'!$B$7:$B$106,"&lt;="&amp;E81,'Rendimentos'!$E$7:$E$106,"Prestações de serviços"),0))</f>
        <v/>
      </c>
      <c r="K81" s="26">
        <f>IF(OR(B81="",C81=""),"",IFERROR(SUMIFS('Rendimentos'!$J$7:$J$106,'Rendimentos'!$B$7:$B$106,"&gt;="&amp;D81,'Rendimentos'!$B$7:$B$106,"&lt;="&amp;E81,'Rendimentos'!$E$7:$E$106,"Outros rendimentos"),0))</f>
        <v/>
      </c>
      <c r="L81" s="26">
        <f>IF(OR(B81="",C81=""),"",IFERROR(SUM(H81:K81),0))</f>
        <v/>
      </c>
      <c r="M81" s="26">
        <f>IF(OR(B81="",C81=""),"",IFERROR(SUMIFS('Rendimentos'!$I$7:$I$106,'Rendimentos'!$B$7:$B$106,"&gt;="&amp;D81,'Rendimentos'!$B$7:$B$106,"&lt;="&amp;E81),0))</f>
        <v/>
      </c>
      <c r="N81" s="26">
        <f>IF(OR(B81="",C81=""),"",IFERROR(L81-M81,0))</f>
        <v/>
      </c>
      <c r="O81" s="6">
        <f>IF(OR(B81="",C81=""),"",IFERROR(COUNTIFS('Rendimentos'!$B$7:$B$106,"&gt;="&amp;D81,'Rendimentos'!$B$7:$B$106,"&lt;="&amp;E81,'Rendimentos'!$L$7:$L$106,"&lt;&gt;Conciliado"),0))</f>
        <v/>
      </c>
      <c r="P81" s="4" t="n"/>
      <c r="Q81" s="25" t="n"/>
      <c r="R81" s="14" t="n"/>
      <c r="S81" s="13" t="n"/>
      <c r="T81" s="13" t="n"/>
      <c r="U81" s="6">
        <f>IF(OR(B81="",C81=""),"",IF(OR(P81="Submetida",P81="Substituída"),IF(Q81="","Falta data de submissão",IF(R81="","Falta referência do comprovativo",IF(Q81&gt;G81,"Data posterior ao prazo — confirmar","Submissão registada"))),IF(P81="Não submetida","Situação assinalada pelo utilizador",IF('Painel'!$B$6&gt;G81,"Prazo decorrido — confirmar no portal","Por preparar"))))</f>
        <v/>
      </c>
      <c r="V81" s="6">
        <f>IF(OR(B81="",C81=""),"",IFERROR(IF(COUNTIFS($B$10:$B$109,B81,$C$10:$C$109,C81)&gt;1,"Período duplicado — manter uma só linha",IF(ROUND(L81-SUM(H81:K81),2)&lt;&gt;0,"Total por categorias divergente",IF(N81&lt;&gt;0,"Diferença face a comprovativos",IF(O81&gt;0,"Registos por conciliar","Total interno conciliado")))),"Verificar"))</f>
        <v/>
      </c>
    </row>
    <row r="82">
      <c r="A82" s="6">
        <f>IF(B82="","",ROW()-9)</f>
        <v/>
      </c>
      <c r="B82" s="4" t="n"/>
      <c r="C82" s="4" t="n"/>
      <c r="D82" s="24">
        <f>IFERROR(DATE(B82,CHOOSE(MATCH(C82,{"T1","T2","T3","T4"},0),1,4,7,10),1),"")</f>
        <v/>
      </c>
      <c r="E82" s="24">
        <f>IFERROR(DATE(B82,CHOOSE(MATCH(C82,{"T1","T2","T3","T4"},0),4,7,10,13),0),"")</f>
        <v/>
      </c>
      <c r="F82" s="6">
        <f>IFERROR(CHOOSE(MATCH(C82,{"T1","T2","T3","T4"},0),"abril","julho","outubro","janeiro"),"")</f>
        <v/>
      </c>
      <c r="G82" s="24">
        <f>IFERROR(DATE(B82+IF(C82="T4",1,0),CHOOSE(MATCH(C82,{"T1","T2","T3","T4"},0),5,8,11,2),0),"")</f>
        <v/>
      </c>
      <c r="H82" s="26">
        <f>IF(OR(B82="",C82=""),"",IFERROR(SUMIFS('Rendimentos'!$J$7:$J$106,'Rendimentos'!$B$7:$B$106,"&gt;="&amp;D82,'Rendimentos'!$B$7:$B$106,"&lt;="&amp;E82,'Rendimentos'!$E$7:$E$106,"Vendas de bens"),0))</f>
        <v/>
      </c>
      <c r="I82" s="26">
        <f>IF(OR(B82="",C82=""),"",IFERROR(SUMIFS('Rendimentos'!$J$7:$J$106,'Rendimentos'!$B$7:$B$106,"&gt;="&amp;D82,'Rendimentos'!$B$7:$B$106,"&lt;="&amp;E82,'Rendimentos'!$E$7:$E$106,"Produção de bens"),0))</f>
        <v/>
      </c>
      <c r="J82" s="26">
        <f>IF(OR(B82="",C82=""),"",IFERROR(SUMIFS('Rendimentos'!$J$7:$J$106,'Rendimentos'!$B$7:$B$106,"&gt;="&amp;D82,'Rendimentos'!$B$7:$B$106,"&lt;="&amp;E82,'Rendimentos'!$E$7:$E$106,"Prestações de serviços"),0))</f>
        <v/>
      </c>
      <c r="K82" s="26">
        <f>IF(OR(B82="",C82=""),"",IFERROR(SUMIFS('Rendimentos'!$J$7:$J$106,'Rendimentos'!$B$7:$B$106,"&gt;="&amp;D82,'Rendimentos'!$B$7:$B$106,"&lt;="&amp;E82,'Rendimentos'!$E$7:$E$106,"Outros rendimentos"),0))</f>
        <v/>
      </c>
      <c r="L82" s="26">
        <f>IF(OR(B82="",C82=""),"",IFERROR(SUM(H82:K82),0))</f>
        <v/>
      </c>
      <c r="M82" s="26">
        <f>IF(OR(B82="",C82=""),"",IFERROR(SUMIFS('Rendimentos'!$I$7:$I$106,'Rendimentos'!$B$7:$B$106,"&gt;="&amp;D82,'Rendimentos'!$B$7:$B$106,"&lt;="&amp;E82),0))</f>
        <v/>
      </c>
      <c r="N82" s="26">
        <f>IF(OR(B82="",C82=""),"",IFERROR(L82-M82,0))</f>
        <v/>
      </c>
      <c r="O82" s="6">
        <f>IF(OR(B82="",C82=""),"",IFERROR(COUNTIFS('Rendimentos'!$B$7:$B$106,"&gt;="&amp;D82,'Rendimentos'!$B$7:$B$106,"&lt;="&amp;E82,'Rendimentos'!$L$7:$L$106,"&lt;&gt;Conciliado"),0))</f>
        <v/>
      </c>
      <c r="P82" s="4" t="n"/>
      <c r="Q82" s="25" t="n"/>
      <c r="R82" s="14" t="n"/>
      <c r="S82" s="13" t="n"/>
      <c r="T82" s="13" t="n"/>
      <c r="U82" s="6">
        <f>IF(OR(B82="",C82=""),"",IF(OR(P82="Submetida",P82="Substituída"),IF(Q82="","Falta data de submissão",IF(R82="","Falta referência do comprovativo",IF(Q82&gt;G82,"Data posterior ao prazo — confirmar","Submissão registada"))),IF(P82="Não submetida","Situação assinalada pelo utilizador",IF('Painel'!$B$6&gt;G82,"Prazo decorrido — confirmar no portal","Por preparar"))))</f>
        <v/>
      </c>
      <c r="V82" s="6">
        <f>IF(OR(B82="",C82=""),"",IFERROR(IF(COUNTIFS($B$10:$B$109,B82,$C$10:$C$109,C82)&gt;1,"Período duplicado — manter uma só linha",IF(ROUND(L82-SUM(H82:K82),2)&lt;&gt;0,"Total por categorias divergente",IF(N82&lt;&gt;0,"Diferença face a comprovativos",IF(O82&gt;0,"Registos por conciliar","Total interno conciliado")))),"Verificar"))</f>
        <v/>
      </c>
    </row>
    <row r="83">
      <c r="A83" s="6">
        <f>IF(B83="","",ROW()-9)</f>
        <v/>
      </c>
      <c r="B83" s="4" t="n"/>
      <c r="C83" s="4" t="n"/>
      <c r="D83" s="24">
        <f>IFERROR(DATE(B83,CHOOSE(MATCH(C83,{"T1","T2","T3","T4"},0),1,4,7,10),1),"")</f>
        <v/>
      </c>
      <c r="E83" s="24">
        <f>IFERROR(DATE(B83,CHOOSE(MATCH(C83,{"T1","T2","T3","T4"},0),4,7,10,13),0),"")</f>
        <v/>
      </c>
      <c r="F83" s="6">
        <f>IFERROR(CHOOSE(MATCH(C83,{"T1","T2","T3","T4"},0),"abril","julho","outubro","janeiro"),"")</f>
        <v/>
      </c>
      <c r="G83" s="24">
        <f>IFERROR(DATE(B83+IF(C83="T4",1,0),CHOOSE(MATCH(C83,{"T1","T2","T3","T4"},0),5,8,11,2),0),"")</f>
        <v/>
      </c>
      <c r="H83" s="26">
        <f>IF(OR(B83="",C83=""),"",IFERROR(SUMIFS('Rendimentos'!$J$7:$J$106,'Rendimentos'!$B$7:$B$106,"&gt;="&amp;D83,'Rendimentos'!$B$7:$B$106,"&lt;="&amp;E83,'Rendimentos'!$E$7:$E$106,"Vendas de bens"),0))</f>
        <v/>
      </c>
      <c r="I83" s="26">
        <f>IF(OR(B83="",C83=""),"",IFERROR(SUMIFS('Rendimentos'!$J$7:$J$106,'Rendimentos'!$B$7:$B$106,"&gt;="&amp;D83,'Rendimentos'!$B$7:$B$106,"&lt;="&amp;E83,'Rendimentos'!$E$7:$E$106,"Produção de bens"),0))</f>
        <v/>
      </c>
      <c r="J83" s="26">
        <f>IF(OR(B83="",C83=""),"",IFERROR(SUMIFS('Rendimentos'!$J$7:$J$106,'Rendimentos'!$B$7:$B$106,"&gt;="&amp;D83,'Rendimentos'!$B$7:$B$106,"&lt;="&amp;E83,'Rendimentos'!$E$7:$E$106,"Prestações de serviços"),0))</f>
        <v/>
      </c>
      <c r="K83" s="26">
        <f>IF(OR(B83="",C83=""),"",IFERROR(SUMIFS('Rendimentos'!$J$7:$J$106,'Rendimentos'!$B$7:$B$106,"&gt;="&amp;D83,'Rendimentos'!$B$7:$B$106,"&lt;="&amp;E83,'Rendimentos'!$E$7:$E$106,"Outros rendimentos"),0))</f>
        <v/>
      </c>
      <c r="L83" s="26">
        <f>IF(OR(B83="",C83=""),"",IFERROR(SUM(H83:K83),0))</f>
        <v/>
      </c>
      <c r="M83" s="26">
        <f>IF(OR(B83="",C83=""),"",IFERROR(SUMIFS('Rendimentos'!$I$7:$I$106,'Rendimentos'!$B$7:$B$106,"&gt;="&amp;D83,'Rendimentos'!$B$7:$B$106,"&lt;="&amp;E83),0))</f>
        <v/>
      </c>
      <c r="N83" s="26">
        <f>IF(OR(B83="",C83=""),"",IFERROR(L83-M83,0))</f>
        <v/>
      </c>
      <c r="O83" s="6">
        <f>IF(OR(B83="",C83=""),"",IFERROR(COUNTIFS('Rendimentos'!$B$7:$B$106,"&gt;="&amp;D83,'Rendimentos'!$B$7:$B$106,"&lt;="&amp;E83,'Rendimentos'!$L$7:$L$106,"&lt;&gt;Conciliado"),0))</f>
        <v/>
      </c>
      <c r="P83" s="4" t="n"/>
      <c r="Q83" s="25" t="n"/>
      <c r="R83" s="14" t="n"/>
      <c r="S83" s="13" t="n"/>
      <c r="T83" s="13" t="n"/>
      <c r="U83" s="6">
        <f>IF(OR(B83="",C83=""),"",IF(OR(P83="Submetida",P83="Substituída"),IF(Q83="","Falta data de submissão",IF(R83="","Falta referência do comprovativo",IF(Q83&gt;G83,"Data posterior ao prazo — confirmar","Submissão registada"))),IF(P83="Não submetida","Situação assinalada pelo utilizador",IF('Painel'!$B$6&gt;G83,"Prazo decorrido — confirmar no portal","Por preparar"))))</f>
        <v/>
      </c>
      <c r="V83" s="6">
        <f>IF(OR(B83="",C83=""),"",IFERROR(IF(COUNTIFS($B$10:$B$109,B83,$C$10:$C$109,C83)&gt;1,"Período duplicado — manter uma só linha",IF(ROUND(L83-SUM(H83:K83),2)&lt;&gt;0,"Total por categorias divergente",IF(N83&lt;&gt;0,"Diferença face a comprovativos",IF(O83&gt;0,"Registos por conciliar","Total interno conciliado")))),"Verificar"))</f>
        <v/>
      </c>
    </row>
    <row r="84">
      <c r="A84" s="6">
        <f>IF(B84="","",ROW()-9)</f>
        <v/>
      </c>
      <c r="B84" s="4" t="n"/>
      <c r="C84" s="4" t="n"/>
      <c r="D84" s="24">
        <f>IFERROR(DATE(B84,CHOOSE(MATCH(C84,{"T1","T2","T3","T4"},0),1,4,7,10),1),"")</f>
        <v/>
      </c>
      <c r="E84" s="24">
        <f>IFERROR(DATE(B84,CHOOSE(MATCH(C84,{"T1","T2","T3","T4"},0),4,7,10,13),0),"")</f>
        <v/>
      </c>
      <c r="F84" s="6">
        <f>IFERROR(CHOOSE(MATCH(C84,{"T1","T2","T3","T4"},0),"abril","julho","outubro","janeiro"),"")</f>
        <v/>
      </c>
      <c r="G84" s="24">
        <f>IFERROR(DATE(B84+IF(C84="T4",1,0),CHOOSE(MATCH(C84,{"T1","T2","T3","T4"},0),5,8,11,2),0),"")</f>
        <v/>
      </c>
      <c r="H84" s="26">
        <f>IF(OR(B84="",C84=""),"",IFERROR(SUMIFS('Rendimentos'!$J$7:$J$106,'Rendimentos'!$B$7:$B$106,"&gt;="&amp;D84,'Rendimentos'!$B$7:$B$106,"&lt;="&amp;E84,'Rendimentos'!$E$7:$E$106,"Vendas de bens"),0))</f>
        <v/>
      </c>
      <c r="I84" s="26">
        <f>IF(OR(B84="",C84=""),"",IFERROR(SUMIFS('Rendimentos'!$J$7:$J$106,'Rendimentos'!$B$7:$B$106,"&gt;="&amp;D84,'Rendimentos'!$B$7:$B$106,"&lt;="&amp;E84,'Rendimentos'!$E$7:$E$106,"Produção de bens"),0))</f>
        <v/>
      </c>
      <c r="J84" s="26">
        <f>IF(OR(B84="",C84=""),"",IFERROR(SUMIFS('Rendimentos'!$J$7:$J$106,'Rendimentos'!$B$7:$B$106,"&gt;="&amp;D84,'Rendimentos'!$B$7:$B$106,"&lt;="&amp;E84,'Rendimentos'!$E$7:$E$106,"Prestações de serviços"),0))</f>
        <v/>
      </c>
      <c r="K84" s="26">
        <f>IF(OR(B84="",C84=""),"",IFERROR(SUMIFS('Rendimentos'!$J$7:$J$106,'Rendimentos'!$B$7:$B$106,"&gt;="&amp;D84,'Rendimentos'!$B$7:$B$106,"&lt;="&amp;E84,'Rendimentos'!$E$7:$E$106,"Outros rendimentos"),0))</f>
        <v/>
      </c>
      <c r="L84" s="26">
        <f>IF(OR(B84="",C84=""),"",IFERROR(SUM(H84:K84),0))</f>
        <v/>
      </c>
      <c r="M84" s="26">
        <f>IF(OR(B84="",C84=""),"",IFERROR(SUMIFS('Rendimentos'!$I$7:$I$106,'Rendimentos'!$B$7:$B$106,"&gt;="&amp;D84,'Rendimentos'!$B$7:$B$106,"&lt;="&amp;E84),0))</f>
        <v/>
      </c>
      <c r="N84" s="26">
        <f>IF(OR(B84="",C84=""),"",IFERROR(L84-M84,0))</f>
        <v/>
      </c>
      <c r="O84" s="6">
        <f>IF(OR(B84="",C84=""),"",IFERROR(COUNTIFS('Rendimentos'!$B$7:$B$106,"&gt;="&amp;D84,'Rendimentos'!$B$7:$B$106,"&lt;="&amp;E84,'Rendimentos'!$L$7:$L$106,"&lt;&gt;Conciliado"),0))</f>
        <v/>
      </c>
      <c r="P84" s="4" t="n"/>
      <c r="Q84" s="25" t="n"/>
      <c r="R84" s="14" t="n"/>
      <c r="S84" s="13" t="n"/>
      <c r="T84" s="13" t="n"/>
      <c r="U84" s="6">
        <f>IF(OR(B84="",C84=""),"",IF(OR(P84="Submetida",P84="Substituída"),IF(Q84="","Falta data de submissão",IF(R84="","Falta referência do comprovativo",IF(Q84&gt;G84,"Data posterior ao prazo — confirmar","Submissão registada"))),IF(P84="Não submetida","Situação assinalada pelo utilizador",IF('Painel'!$B$6&gt;G84,"Prazo decorrido — confirmar no portal","Por preparar"))))</f>
        <v/>
      </c>
      <c r="V84" s="6">
        <f>IF(OR(B84="",C84=""),"",IFERROR(IF(COUNTIFS($B$10:$B$109,B84,$C$10:$C$109,C84)&gt;1,"Período duplicado — manter uma só linha",IF(ROUND(L84-SUM(H84:K84),2)&lt;&gt;0,"Total por categorias divergente",IF(N84&lt;&gt;0,"Diferença face a comprovativos",IF(O84&gt;0,"Registos por conciliar","Total interno conciliado")))),"Verificar"))</f>
        <v/>
      </c>
    </row>
    <row r="85">
      <c r="A85" s="6">
        <f>IF(B85="","",ROW()-9)</f>
        <v/>
      </c>
      <c r="B85" s="4" t="n"/>
      <c r="C85" s="4" t="n"/>
      <c r="D85" s="24">
        <f>IFERROR(DATE(B85,CHOOSE(MATCH(C85,{"T1","T2","T3","T4"},0),1,4,7,10),1),"")</f>
        <v/>
      </c>
      <c r="E85" s="24">
        <f>IFERROR(DATE(B85,CHOOSE(MATCH(C85,{"T1","T2","T3","T4"},0),4,7,10,13),0),"")</f>
        <v/>
      </c>
      <c r="F85" s="6">
        <f>IFERROR(CHOOSE(MATCH(C85,{"T1","T2","T3","T4"},0),"abril","julho","outubro","janeiro"),"")</f>
        <v/>
      </c>
      <c r="G85" s="24">
        <f>IFERROR(DATE(B85+IF(C85="T4",1,0),CHOOSE(MATCH(C85,{"T1","T2","T3","T4"},0),5,8,11,2),0),"")</f>
        <v/>
      </c>
      <c r="H85" s="26">
        <f>IF(OR(B85="",C85=""),"",IFERROR(SUMIFS('Rendimentos'!$J$7:$J$106,'Rendimentos'!$B$7:$B$106,"&gt;="&amp;D85,'Rendimentos'!$B$7:$B$106,"&lt;="&amp;E85,'Rendimentos'!$E$7:$E$106,"Vendas de bens"),0))</f>
        <v/>
      </c>
      <c r="I85" s="26">
        <f>IF(OR(B85="",C85=""),"",IFERROR(SUMIFS('Rendimentos'!$J$7:$J$106,'Rendimentos'!$B$7:$B$106,"&gt;="&amp;D85,'Rendimentos'!$B$7:$B$106,"&lt;="&amp;E85,'Rendimentos'!$E$7:$E$106,"Produção de bens"),0))</f>
        <v/>
      </c>
      <c r="J85" s="26">
        <f>IF(OR(B85="",C85=""),"",IFERROR(SUMIFS('Rendimentos'!$J$7:$J$106,'Rendimentos'!$B$7:$B$106,"&gt;="&amp;D85,'Rendimentos'!$B$7:$B$106,"&lt;="&amp;E85,'Rendimentos'!$E$7:$E$106,"Prestações de serviços"),0))</f>
        <v/>
      </c>
      <c r="K85" s="26">
        <f>IF(OR(B85="",C85=""),"",IFERROR(SUMIFS('Rendimentos'!$J$7:$J$106,'Rendimentos'!$B$7:$B$106,"&gt;="&amp;D85,'Rendimentos'!$B$7:$B$106,"&lt;="&amp;E85,'Rendimentos'!$E$7:$E$106,"Outros rendimentos"),0))</f>
        <v/>
      </c>
      <c r="L85" s="26">
        <f>IF(OR(B85="",C85=""),"",IFERROR(SUM(H85:K85),0))</f>
        <v/>
      </c>
      <c r="M85" s="26">
        <f>IF(OR(B85="",C85=""),"",IFERROR(SUMIFS('Rendimentos'!$I$7:$I$106,'Rendimentos'!$B$7:$B$106,"&gt;="&amp;D85,'Rendimentos'!$B$7:$B$106,"&lt;="&amp;E85),0))</f>
        <v/>
      </c>
      <c r="N85" s="26">
        <f>IF(OR(B85="",C85=""),"",IFERROR(L85-M85,0))</f>
        <v/>
      </c>
      <c r="O85" s="6">
        <f>IF(OR(B85="",C85=""),"",IFERROR(COUNTIFS('Rendimentos'!$B$7:$B$106,"&gt;="&amp;D85,'Rendimentos'!$B$7:$B$106,"&lt;="&amp;E85,'Rendimentos'!$L$7:$L$106,"&lt;&gt;Conciliado"),0))</f>
        <v/>
      </c>
      <c r="P85" s="4" t="n"/>
      <c r="Q85" s="25" t="n"/>
      <c r="R85" s="14" t="n"/>
      <c r="S85" s="13" t="n"/>
      <c r="T85" s="13" t="n"/>
      <c r="U85" s="6">
        <f>IF(OR(B85="",C85=""),"",IF(OR(P85="Submetida",P85="Substituída"),IF(Q85="","Falta data de submissão",IF(R85="","Falta referência do comprovativo",IF(Q85&gt;G85,"Data posterior ao prazo — confirmar","Submissão registada"))),IF(P85="Não submetida","Situação assinalada pelo utilizador",IF('Painel'!$B$6&gt;G85,"Prazo decorrido — confirmar no portal","Por preparar"))))</f>
        <v/>
      </c>
      <c r="V85" s="6">
        <f>IF(OR(B85="",C85=""),"",IFERROR(IF(COUNTIFS($B$10:$B$109,B85,$C$10:$C$109,C85)&gt;1,"Período duplicado — manter uma só linha",IF(ROUND(L85-SUM(H85:K85),2)&lt;&gt;0,"Total por categorias divergente",IF(N85&lt;&gt;0,"Diferença face a comprovativos",IF(O85&gt;0,"Registos por conciliar","Total interno conciliado")))),"Verificar"))</f>
        <v/>
      </c>
    </row>
    <row r="86">
      <c r="A86" s="6">
        <f>IF(B86="","",ROW()-9)</f>
        <v/>
      </c>
      <c r="B86" s="4" t="n"/>
      <c r="C86" s="4" t="n"/>
      <c r="D86" s="24">
        <f>IFERROR(DATE(B86,CHOOSE(MATCH(C86,{"T1","T2","T3","T4"},0),1,4,7,10),1),"")</f>
        <v/>
      </c>
      <c r="E86" s="24">
        <f>IFERROR(DATE(B86,CHOOSE(MATCH(C86,{"T1","T2","T3","T4"},0),4,7,10,13),0),"")</f>
        <v/>
      </c>
      <c r="F86" s="6">
        <f>IFERROR(CHOOSE(MATCH(C86,{"T1","T2","T3","T4"},0),"abril","julho","outubro","janeiro"),"")</f>
        <v/>
      </c>
      <c r="G86" s="24">
        <f>IFERROR(DATE(B86+IF(C86="T4",1,0),CHOOSE(MATCH(C86,{"T1","T2","T3","T4"},0),5,8,11,2),0),"")</f>
        <v/>
      </c>
      <c r="H86" s="26">
        <f>IF(OR(B86="",C86=""),"",IFERROR(SUMIFS('Rendimentos'!$J$7:$J$106,'Rendimentos'!$B$7:$B$106,"&gt;="&amp;D86,'Rendimentos'!$B$7:$B$106,"&lt;="&amp;E86,'Rendimentos'!$E$7:$E$106,"Vendas de bens"),0))</f>
        <v/>
      </c>
      <c r="I86" s="26">
        <f>IF(OR(B86="",C86=""),"",IFERROR(SUMIFS('Rendimentos'!$J$7:$J$106,'Rendimentos'!$B$7:$B$106,"&gt;="&amp;D86,'Rendimentos'!$B$7:$B$106,"&lt;="&amp;E86,'Rendimentos'!$E$7:$E$106,"Produção de bens"),0))</f>
        <v/>
      </c>
      <c r="J86" s="26">
        <f>IF(OR(B86="",C86=""),"",IFERROR(SUMIFS('Rendimentos'!$J$7:$J$106,'Rendimentos'!$B$7:$B$106,"&gt;="&amp;D86,'Rendimentos'!$B$7:$B$106,"&lt;="&amp;E86,'Rendimentos'!$E$7:$E$106,"Prestações de serviços"),0))</f>
        <v/>
      </c>
      <c r="K86" s="26">
        <f>IF(OR(B86="",C86=""),"",IFERROR(SUMIFS('Rendimentos'!$J$7:$J$106,'Rendimentos'!$B$7:$B$106,"&gt;="&amp;D86,'Rendimentos'!$B$7:$B$106,"&lt;="&amp;E86,'Rendimentos'!$E$7:$E$106,"Outros rendimentos"),0))</f>
        <v/>
      </c>
      <c r="L86" s="26">
        <f>IF(OR(B86="",C86=""),"",IFERROR(SUM(H86:K86),0))</f>
        <v/>
      </c>
      <c r="M86" s="26">
        <f>IF(OR(B86="",C86=""),"",IFERROR(SUMIFS('Rendimentos'!$I$7:$I$106,'Rendimentos'!$B$7:$B$106,"&gt;="&amp;D86,'Rendimentos'!$B$7:$B$106,"&lt;="&amp;E86),0))</f>
        <v/>
      </c>
      <c r="N86" s="26">
        <f>IF(OR(B86="",C86=""),"",IFERROR(L86-M86,0))</f>
        <v/>
      </c>
      <c r="O86" s="6">
        <f>IF(OR(B86="",C86=""),"",IFERROR(COUNTIFS('Rendimentos'!$B$7:$B$106,"&gt;="&amp;D86,'Rendimentos'!$B$7:$B$106,"&lt;="&amp;E86,'Rendimentos'!$L$7:$L$106,"&lt;&gt;Conciliado"),0))</f>
        <v/>
      </c>
      <c r="P86" s="4" t="n"/>
      <c r="Q86" s="25" t="n"/>
      <c r="R86" s="14" t="n"/>
      <c r="S86" s="13" t="n"/>
      <c r="T86" s="13" t="n"/>
      <c r="U86" s="6">
        <f>IF(OR(B86="",C86=""),"",IF(OR(P86="Submetida",P86="Substituída"),IF(Q86="","Falta data de submissão",IF(R86="","Falta referência do comprovativo",IF(Q86&gt;G86,"Data posterior ao prazo — confirmar","Submissão registada"))),IF(P86="Não submetida","Situação assinalada pelo utilizador",IF('Painel'!$B$6&gt;G86,"Prazo decorrido — confirmar no portal","Por preparar"))))</f>
        <v/>
      </c>
      <c r="V86" s="6">
        <f>IF(OR(B86="",C86=""),"",IFERROR(IF(COUNTIFS($B$10:$B$109,B86,$C$10:$C$109,C86)&gt;1,"Período duplicado — manter uma só linha",IF(ROUND(L86-SUM(H86:K86),2)&lt;&gt;0,"Total por categorias divergente",IF(N86&lt;&gt;0,"Diferença face a comprovativos",IF(O86&gt;0,"Registos por conciliar","Total interno conciliado")))),"Verificar"))</f>
        <v/>
      </c>
    </row>
    <row r="87">
      <c r="A87" s="6">
        <f>IF(B87="","",ROW()-9)</f>
        <v/>
      </c>
      <c r="B87" s="4" t="n"/>
      <c r="C87" s="4" t="n"/>
      <c r="D87" s="24">
        <f>IFERROR(DATE(B87,CHOOSE(MATCH(C87,{"T1","T2","T3","T4"},0),1,4,7,10),1),"")</f>
        <v/>
      </c>
      <c r="E87" s="24">
        <f>IFERROR(DATE(B87,CHOOSE(MATCH(C87,{"T1","T2","T3","T4"},0),4,7,10,13),0),"")</f>
        <v/>
      </c>
      <c r="F87" s="6">
        <f>IFERROR(CHOOSE(MATCH(C87,{"T1","T2","T3","T4"},0),"abril","julho","outubro","janeiro"),"")</f>
        <v/>
      </c>
      <c r="G87" s="24">
        <f>IFERROR(DATE(B87+IF(C87="T4",1,0),CHOOSE(MATCH(C87,{"T1","T2","T3","T4"},0),5,8,11,2),0),"")</f>
        <v/>
      </c>
      <c r="H87" s="26">
        <f>IF(OR(B87="",C87=""),"",IFERROR(SUMIFS('Rendimentos'!$J$7:$J$106,'Rendimentos'!$B$7:$B$106,"&gt;="&amp;D87,'Rendimentos'!$B$7:$B$106,"&lt;="&amp;E87,'Rendimentos'!$E$7:$E$106,"Vendas de bens"),0))</f>
        <v/>
      </c>
      <c r="I87" s="26">
        <f>IF(OR(B87="",C87=""),"",IFERROR(SUMIFS('Rendimentos'!$J$7:$J$106,'Rendimentos'!$B$7:$B$106,"&gt;="&amp;D87,'Rendimentos'!$B$7:$B$106,"&lt;="&amp;E87,'Rendimentos'!$E$7:$E$106,"Produção de bens"),0))</f>
        <v/>
      </c>
      <c r="J87" s="26">
        <f>IF(OR(B87="",C87=""),"",IFERROR(SUMIFS('Rendimentos'!$J$7:$J$106,'Rendimentos'!$B$7:$B$106,"&gt;="&amp;D87,'Rendimentos'!$B$7:$B$106,"&lt;="&amp;E87,'Rendimentos'!$E$7:$E$106,"Prestações de serviços"),0))</f>
        <v/>
      </c>
      <c r="K87" s="26">
        <f>IF(OR(B87="",C87=""),"",IFERROR(SUMIFS('Rendimentos'!$J$7:$J$106,'Rendimentos'!$B$7:$B$106,"&gt;="&amp;D87,'Rendimentos'!$B$7:$B$106,"&lt;="&amp;E87,'Rendimentos'!$E$7:$E$106,"Outros rendimentos"),0))</f>
        <v/>
      </c>
      <c r="L87" s="26">
        <f>IF(OR(B87="",C87=""),"",IFERROR(SUM(H87:K87),0))</f>
        <v/>
      </c>
      <c r="M87" s="26">
        <f>IF(OR(B87="",C87=""),"",IFERROR(SUMIFS('Rendimentos'!$I$7:$I$106,'Rendimentos'!$B$7:$B$106,"&gt;="&amp;D87,'Rendimentos'!$B$7:$B$106,"&lt;="&amp;E87),0))</f>
        <v/>
      </c>
      <c r="N87" s="26">
        <f>IF(OR(B87="",C87=""),"",IFERROR(L87-M87,0))</f>
        <v/>
      </c>
      <c r="O87" s="6">
        <f>IF(OR(B87="",C87=""),"",IFERROR(COUNTIFS('Rendimentos'!$B$7:$B$106,"&gt;="&amp;D87,'Rendimentos'!$B$7:$B$106,"&lt;="&amp;E87,'Rendimentos'!$L$7:$L$106,"&lt;&gt;Conciliado"),0))</f>
        <v/>
      </c>
      <c r="P87" s="4" t="n"/>
      <c r="Q87" s="25" t="n"/>
      <c r="R87" s="14" t="n"/>
      <c r="S87" s="13" t="n"/>
      <c r="T87" s="13" t="n"/>
      <c r="U87" s="6">
        <f>IF(OR(B87="",C87=""),"",IF(OR(P87="Submetida",P87="Substituída"),IF(Q87="","Falta data de submissão",IF(R87="","Falta referência do comprovativo",IF(Q87&gt;G87,"Data posterior ao prazo — confirmar","Submissão registada"))),IF(P87="Não submetida","Situação assinalada pelo utilizador",IF('Painel'!$B$6&gt;G87,"Prazo decorrido — confirmar no portal","Por preparar"))))</f>
        <v/>
      </c>
      <c r="V87" s="6">
        <f>IF(OR(B87="",C87=""),"",IFERROR(IF(COUNTIFS($B$10:$B$109,B87,$C$10:$C$109,C87)&gt;1,"Período duplicado — manter uma só linha",IF(ROUND(L87-SUM(H87:K87),2)&lt;&gt;0,"Total por categorias divergente",IF(N87&lt;&gt;0,"Diferença face a comprovativos",IF(O87&gt;0,"Registos por conciliar","Total interno conciliado")))),"Verificar"))</f>
        <v/>
      </c>
    </row>
    <row r="88">
      <c r="A88" s="6">
        <f>IF(B88="","",ROW()-9)</f>
        <v/>
      </c>
      <c r="B88" s="4" t="n"/>
      <c r="C88" s="4" t="n"/>
      <c r="D88" s="24">
        <f>IFERROR(DATE(B88,CHOOSE(MATCH(C88,{"T1","T2","T3","T4"},0),1,4,7,10),1),"")</f>
        <v/>
      </c>
      <c r="E88" s="24">
        <f>IFERROR(DATE(B88,CHOOSE(MATCH(C88,{"T1","T2","T3","T4"},0),4,7,10,13),0),"")</f>
        <v/>
      </c>
      <c r="F88" s="6">
        <f>IFERROR(CHOOSE(MATCH(C88,{"T1","T2","T3","T4"},0),"abril","julho","outubro","janeiro"),"")</f>
        <v/>
      </c>
      <c r="G88" s="24">
        <f>IFERROR(DATE(B88+IF(C88="T4",1,0),CHOOSE(MATCH(C88,{"T1","T2","T3","T4"},0),5,8,11,2),0),"")</f>
        <v/>
      </c>
      <c r="H88" s="26">
        <f>IF(OR(B88="",C88=""),"",IFERROR(SUMIFS('Rendimentos'!$J$7:$J$106,'Rendimentos'!$B$7:$B$106,"&gt;="&amp;D88,'Rendimentos'!$B$7:$B$106,"&lt;="&amp;E88,'Rendimentos'!$E$7:$E$106,"Vendas de bens"),0))</f>
        <v/>
      </c>
      <c r="I88" s="26">
        <f>IF(OR(B88="",C88=""),"",IFERROR(SUMIFS('Rendimentos'!$J$7:$J$106,'Rendimentos'!$B$7:$B$106,"&gt;="&amp;D88,'Rendimentos'!$B$7:$B$106,"&lt;="&amp;E88,'Rendimentos'!$E$7:$E$106,"Produção de bens"),0))</f>
        <v/>
      </c>
      <c r="J88" s="26">
        <f>IF(OR(B88="",C88=""),"",IFERROR(SUMIFS('Rendimentos'!$J$7:$J$106,'Rendimentos'!$B$7:$B$106,"&gt;="&amp;D88,'Rendimentos'!$B$7:$B$106,"&lt;="&amp;E88,'Rendimentos'!$E$7:$E$106,"Prestações de serviços"),0))</f>
        <v/>
      </c>
      <c r="K88" s="26">
        <f>IF(OR(B88="",C88=""),"",IFERROR(SUMIFS('Rendimentos'!$J$7:$J$106,'Rendimentos'!$B$7:$B$106,"&gt;="&amp;D88,'Rendimentos'!$B$7:$B$106,"&lt;="&amp;E88,'Rendimentos'!$E$7:$E$106,"Outros rendimentos"),0))</f>
        <v/>
      </c>
      <c r="L88" s="26">
        <f>IF(OR(B88="",C88=""),"",IFERROR(SUM(H88:K88),0))</f>
        <v/>
      </c>
      <c r="M88" s="26">
        <f>IF(OR(B88="",C88=""),"",IFERROR(SUMIFS('Rendimentos'!$I$7:$I$106,'Rendimentos'!$B$7:$B$106,"&gt;="&amp;D88,'Rendimentos'!$B$7:$B$106,"&lt;="&amp;E88),0))</f>
        <v/>
      </c>
      <c r="N88" s="26">
        <f>IF(OR(B88="",C88=""),"",IFERROR(L88-M88,0))</f>
        <v/>
      </c>
      <c r="O88" s="6">
        <f>IF(OR(B88="",C88=""),"",IFERROR(COUNTIFS('Rendimentos'!$B$7:$B$106,"&gt;="&amp;D88,'Rendimentos'!$B$7:$B$106,"&lt;="&amp;E88,'Rendimentos'!$L$7:$L$106,"&lt;&gt;Conciliado"),0))</f>
        <v/>
      </c>
      <c r="P88" s="4" t="n"/>
      <c r="Q88" s="25" t="n"/>
      <c r="R88" s="14" t="n"/>
      <c r="S88" s="13" t="n"/>
      <c r="T88" s="13" t="n"/>
      <c r="U88" s="6">
        <f>IF(OR(B88="",C88=""),"",IF(OR(P88="Submetida",P88="Substituída"),IF(Q88="","Falta data de submissão",IF(R88="","Falta referência do comprovativo",IF(Q88&gt;G88,"Data posterior ao prazo — confirmar","Submissão registada"))),IF(P88="Não submetida","Situação assinalada pelo utilizador",IF('Painel'!$B$6&gt;G88,"Prazo decorrido — confirmar no portal","Por preparar"))))</f>
        <v/>
      </c>
      <c r="V88" s="6">
        <f>IF(OR(B88="",C88=""),"",IFERROR(IF(COUNTIFS($B$10:$B$109,B88,$C$10:$C$109,C88)&gt;1,"Período duplicado — manter uma só linha",IF(ROUND(L88-SUM(H88:K88),2)&lt;&gt;0,"Total por categorias divergente",IF(N88&lt;&gt;0,"Diferença face a comprovativos",IF(O88&gt;0,"Registos por conciliar","Total interno conciliado")))),"Verificar"))</f>
        <v/>
      </c>
    </row>
    <row r="89">
      <c r="A89" s="6">
        <f>IF(B89="","",ROW()-9)</f>
        <v/>
      </c>
      <c r="B89" s="4" t="n"/>
      <c r="C89" s="4" t="n"/>
      <c r="D89" s="24">
        <f>IFERROR(DATE(B89,CHOOSE(MATCH(C89,{"T1","T2","T3","T4"},0),1,4,7,10),1),"")</f>
        <v/>
      </c>
      <c r="E89" s="24">
        <f>IFERROR(DATE(B89,CHOOSE(MATCH(C89,{"T1","T2","T3","T4"},0),4,7,10,13),0),"")</f>
        <v/>
      </c>
      <c r="F89" s="6">
        <f>IFERROR(CHOOSE(MATCH(C89,{"T1","T2","T3","T4"},0),"abril","julho","outubro","janeiro"),"")</f>
        <v/>
      </c>
      <c r="G89" s="24">
        <f>IFERROR(DATE(B89+IF(C89="T4",1,0),CHOOSE(MATCH(C89,{"T1","T2","T3","T4"},0),5,8,11,2),0),"")</f>
        <v/>
      </c>
      <c r="H89" s="26">
        <f>IF(OR(B89="",C89=""),"",IFERROR(SUMIFS('Rendimentos'!$J$7:$J$106,'Rendimentos'!$B$7:$B$106,"&gt;="&amp;D89,'Rendimentos'!$B$7:$B$106,"&lt;="&amp;E89,'Rendimentos'!$E$7:$E$106,"Vendas de bens"),0))</f>
        <v/>
      </c>
      <c r="I89" s="26">
        <f>IF(OR(B89="",C89=""),"",IFERROR(SUMIFS('Rendimentos'!$J$7:$J$106,'Rendimentos'!$B$7:$B$106,"&gt;="&amp;D89,'Rendimentos'!$B$7:$B$106,"&lt;="&amp;E89,'Rendimentos'!$E$7:$E$106,"Produção de bens"),0))</f>
        <v/>
      </c>
      <c r="J89" s="26">
        <f>IF(OR(B89="",C89=""),"",IFERROR(SUMIFS('Rendimentos'!$J$7:$J$106,'Rendimentos'!$B$7:$B$106,"&gt;="&amp;D89,'Rendimentos'!$B$7:$B$106,"&lt;="&amp;E89,'Rendimentos'!$E$7:$E$106,"Prestações de serviços"),0))</f>
        <v/>
      </c>
      <c r="K89" s="26">
        <f>IF(OR(B89="",C89=""),"",IFERROR(SUMIFS('Rendimentos'!$J$7:$J$106,'Rendimentos'!$B$7:$B$106,"&gt;="&amp;D89,'Rendimentos'!$B$7:$B$106,"&lt;="&amp;E89,'Rendimentos'!$E$7:$E$106,"Outros rendimentos"),0))</f>
        <v/>
      </c>
      <c r="L89" s="26">
        <f>IF(OR(B89="",C89=""),"",IFERROR(SUM(H89:K89),0))</f>
        <v/>
      </c>
      <c r="M89" s="26">
        <f>IF(OR(B89="",C89=""),"",IFERROR(SUMIFS('Rendimentos'!$I$7:$I$106,'Rendimentos'!$B$7:$B$106,"&gt;="&amp;D89,'Rendimentos'!$B$7:$B$106,"&lt;="&amp;E89),0))</f>
        <v/>
      </c>
      <c r="N89" s="26">
        <f>IF(OR(B89="",C89=""),"",IFERROR(L89-M89,0))</f>
        <v/>
      </c>
      <c r="O89" s="6">
        <f>IF(OR(B89="",C89=""),"",IFERROR(COUNTIFS('Rendimentos'!$B$7:$B$106,"&gt;="&amp;D89,'Rendimentos'!$B$7:$B$106,"&lt;="&amp;E89,'Rendimentos'!$L$7:$L$106,"&lt;&gt;Conciliado"),0))</f>
        <v/>
      </c>
      <c r="P89" s="4" t="n"/>
      <c r="Q89" s="25" t="n"/>
      <c r="R89" s="14" t="n"/>
      <c r="S89" s="13" t="n"/>
      <c r="T89" s="13" t="n"/>
      <c r="U89" s="6">
        <f>IF(OR(B89="",C89=""),"",IF(OR(P89="Submetida",P89="Substituída"),IF(Q89="","Falta data de submissão",IF(R89="","Falta referência do comprovativo",IF(Q89&gt;G89,"Data posterior ao prazo — confirmar","Submissão registada"))),IF(P89="Não submetida","Situação assinalada pelo utilizador",IF('Painel'!$B$6&gt;G89,"Prazo decorrido — confirmar no portal","Por preparar"))))</f>
        <v/>
      </c>
      <c r="V89" s="6">
        <f>IF(OR(B89="",C89=""),"",IFERROR(IF(COUNTIFS($B$10:$B$109,B89,$C$10:$C$109,C89)&gt;1,"Período duplicado — manter uma só linha",IF(ROUND(L89-SUM(H89:K89),2)&lt;&gt;0,"Total por categorias divergente",IF(N89&lt;&gt;0,"Diferença face a comprovativos",IF(O89&gt;0,"Registos por conciliar","Total interno conciliado")))),"Verificar"))</f>
        <v/>
      </c>
    </row>
    <row r="90">
      <c r="A90" s="6">
        <f>IF(B90="","",ROW()-9)</f>
        <v/>
      </c>
      <c r="B90" s="4" t="n"/>
      <c r="C90" s="4" t="n"/>
      <c r="D90" s="24">
        <f>IFERROR(DATE(B90,CHOOSE(MATCH(C90,{"T1","T2","T3","T4"},0),1,4,7,10),1),"")</f>
        <v/>
      </c>
      <c r="E90" s="24">
        <f>IFERROR(DATE(B90,CHOOSE(MATCH(C90,{"T1","T2","T3","T4"},0),4,7,10,13),0),"")</f>
        <v/>
      </c>
      <c r="F90" s="6">
        <f>IFERROR(CHOOSE(MATCH(C90,{"T1","T2","T3","T4"},0),"abril","julho","outubro","janeiro"),"")</f>
        <v/>
      </c>
      <c r="G90" s="24">
        <f>IFERROR(DATE(B90+IF(C90="T4",1,0),CHOOSE(MATCH(C90,{"T1","T2","T3","T4"},0),5,8,11,2),0),"")</f>
        <v/>
      </c>
      <c r="H90" s="26">
        <f>IF(OR(B90="",C90=""),"",IFERROR(SUMIFS('Rendimentos'!$J$7:$J$106,'Rendimentos'!$B$7:$B$106,"&gt;="&amp;D90,'Rendimentos'!$B$7:$B$106,"&lt;="&amp;E90,'Rendimentos'!$E$7:$E$106,"Vendas de bens"),0))</f>
        <v/>
      </c>
      <c r="I90" s="26">
        <f>IF(OR(B90="",C90=""),"",IFERROR(SUMIFS('Rendimentos'!$J$7:$J$106,'Rendimentos'!$B$7:$B$106,"&gt;="&amp;D90,'Rendimentos'!$B$7:$B$106,"&lt;="&amp;E90,'Rendimentos'!$E$7:$E$106,"Produção de bens"),0))</f>
        <v/>
      </c>
      <c r="J90" s="26">
        <f>IF(OR(B90="",C90=""),"",IFERROR(SUMIFS('Rendimentos'!$J$7:$J$106,'Rendimentos'!$B$7:$B$106,"&gt;="&amp;D90,'Rendimentos'!$B$7:$B$106,"&lt;="&amp;E90,'Rendimentos'!$E$7:$E$106,"Prestações de serviços"),0))</f>
        <v/>
      </c>
      <c r="K90" s="26">
        <f>IF(OR(B90="",C90=""),"",IFERROR(SUMIFS('Rendimentos'!$J$7:$J$106,'Rendimentos'!$B$7:$B$106,"&gt;="&amp;D90,'Rendimentos'!$B$7:$B$106,"&lt;="&amp;E90,'Rendimentos'!$E$7:$E$106,"Outros rendimentos"),0))</f>
        <v/>
      </c>
      <c r="L90" s="26">
        <f>IF(OR(B90="",C90=""),"",IFERROR(SUM(H90:K90),0))</f>
        <v/>
      </c>
      <c r="M90" s="26">
        <f>IF(OR(B90="",C90=""),"",IFERROR(SUMIFS('Rendimentos'!$I$7:$I$106,'Rendimentos'!$B$7:$B$106,"&gt;="&amp;D90,'Rendimentos'!$B$7:$B$106,"&lt;="&amp;E90),0))</f>
        <v/>
      </c>
      <c r="N90" s="26">
        <f>IF(OR(B90="",C90=""),"",IFERROR(L90-M90,0))</f>
        <v/>
      </c>
      <c r="O90" s="6">
        <f>IF(OR(B90="",C90=""),"",IFERROR(COUNTIFS('Rendimentos'!$B$7:$B$106,"&gt;="&amp;D90,'Rendimentos'!$B$7:$B$106,"&lt;="&amp;E90,'Rendimentos'!$L$7:$L$106,"&lt;&gt;Conciliado"),0))</f>
        <v/>
      </c>
      <c r="P90" s="4" t="n"/>
      <c r="Q90" s="25" t="n"/>
      <c r="R90" s="14" t="n"/>
      <c r="S90" s="13" t="n"/>
      <c r="T90" s="13" t="n"/>
      <c r="U90" s="6">
        <f>IF(OR(B90="",C90=""),"",IF(OR(P90="Submetida",P90="Substituída"),IF(Q90="","Falta data de submissão",IF(R90="","Falta referência do comprovativo",IF(Q90&gt;G90,"Data posterior ao prazo — confirmar","Submissão registada"))),IF(P90="Não submetida","Situação assinalada pelo utilizador",IF('Painel'!$B$6&gt;G90,"Prazo decorrido — confirmar no portal","Por preparar"))))</f>
        <v/>
      </c>
      <c r="V90" s="6">
        <f>IF(OR(B90="",C90=""),"",IFERROR(IF(COUNTIFS($B$10:$B$109,B90,$C$10:$C$109,C90)&gt;1,"Período duplicado — manter uma só linha",IF(ROUND(L90-SUM(H90:K90),2)&lt;&gt;0,"Total por categorias divergente",IF(N90&lt;&gt;0,"Diferença face a comprovativos",IF(O90&gt;0,"Registos por conciliar","Total interno conciliado")))),"Verificar"))</f>
        <v/>
      </c>
    </row>
    <row r="91">
      <c r="A91" s="6">
        <f>IF(B91="","",ROW()-9)</f>
        <v/>
      </c>
      <c r="B91" s="4" t="n"/>
      <c r="C91" s="4" t="n"/>
      <c r="D91" s="24">
        <f>IFERROR(DATE(B91,CHOOSE(MATCH(C91,{"T1","T2","T3","T4"},0),1,4,7,10),1),"")</f>
        <v/>
      </c>
      <c r="E91" s="24">
        <f>IFERROR(DATE(B91,CHOOSE(MATCH(C91,{"T1","T2","T3","T4"},0),4,7,10,13),0),"")</f>
        <v/>
      </c>
      <c r="F91" s="6">
        <f>IFERROR(CHOOSE(MATCH(C91,{"T1","T2","T3","T4"},0),"abril","julho","outubro","janeiro"),"")</f>
        <v/>
      </c>
      <c r="G91" s="24">
        <f>IFERROR(DATE(B91+IF(C91="T4",1,0),CHOOSE(MATCH(C91,{"T1","T2","T3","T4"},0),5,8,11,2),0),"")</f>
        <v/>
      </c>
      <c r="H91" s="26">
        <f>IF(OR(B91="",C91=""),"",IFERROR(SUMIFS('Rendimentos'!$J$7:$J$106,'Rendimentos'!$B$7:$B$106,"&gt;="&amp;D91,'Rendimentos'!$B$7:$B$106,"&lt;="&amp;E91,'Rendimentos'!$E$7:$E$106,"Vendas de bens"),0))</f>
        <v/>
      </c>
      <c r="I91" s="26">
        <f>IF(OR(B91="",C91=""),"",IFERROR(SUMIFS('Rendimentos'!$J$7:$J$106,'Rendimentos'!$B$7:$B$106,"&gt;="&amp;D91,'Rendimentos'!$B$7:$B$106,"&lt;="&amp;E91,'Rendimentos'!$E$7:$E$106,"Produção de bens"),0))</f>
        <v/>
      </c>
      <c r="J91" s="26">
        <f>IF(OR(B91="",C91=""),"",IFERROR(SUMIFS('Rendimentos'!$J$7:$J$106,'Rendimentos'!$B$7:$B$106,"&gt;="&amp;D91,'Rendimentos'!$B$7:$B$106,"&lt;="&amp;E91,'Rendimentos'!$E$7:$E$106,"Prestações de serviços"),0))</f>
        <v/>
      </c>
      <c r="K91" s="26">
        <f>IF(OR(B91="",C91=""),"",IFERROR(SUMIFS('Rendimentos'!$J$7:$J$106,'Rendimentos'!$B$7:$B$106,"&gt;="&amp;D91,'Rendimentos'!$B$7:$B$106,"&lt;="&amp;E91,'Rendimentos'!$E$7:$E$106,"Outros rendimentos"),0))</f>
        <v/>
      </c>
      <c r="L91" s="26">
        <f>IF(OR(B91="",C91=""),"",IFERROR(SUM(H91:K91),0))</f>
        <v/>
      </c>
      <c r="M91" s="26">
        <f>IF(OR(B91="",C91=""),"",IFERROR(SUMIFS('Rendimentos'!$I$7:$I$106,'Rendimentos'!$B$7:$B$106,"&gt;="&amp;D91,'Rendimentos'!$B$7:$B$106,"&lt;="&amp;E91),0))</f>
        <v/>
      </c>
      <c r="N91" s="26">
        <f>IF(OR(B91="",C91=""),"",IFERROR(L91-M91,0))</f>
        <v/>
      </c>
      <c r="O91" s="6">
        <f>IF(OR(B91="",C91=""),"",IFERROR(COUNTIFS('Rendimentos'!$B$7:$B$106,"&gt;="&amp;D91,'Rendimentos'!$B$7:$B$106,"&lt;="&amp;E91,'Rendimentos'!$L$7:$L$106,"&lt;&gt;Conciliado"),0))</f>
        <v/>
      </c>
      <c r="P91" s="4" t="n"/>
      <c r="Q91" s="25" t="n"/>
      <c r="R91" s="14" t="n"/>
      <c r="S91" s="13" t="n"/>
      <c r="T91" s="13" t="n"/>
      <c r="U91" s="6">
        <f>IF(OR(B91="",C91=""),"",IF(OR(P91="Submetida",P91="Substituída"),IF(Q91="","Falta data de submissão",IF(R91="","Falta referência do comprovativo",IF(Q91&gt;G91,"Data posterior ao prazo — confirmar","Submissão registada"))),IF(P91="Não submetida","Situação assinalada pelo utilizador",IF('Painel'!$B$6&gt;G91,"Prazo decorrido — confirmar no portal","Por preparar"))))</f>
        <v/>
      </c>
      <c r="V91" s="6">
        <f>IF(OR(B91="",C91=""),"",IFERROR(IF(COUNTIFS($B$10:$B$109,B91,$C$10:$C$109,C91)&gt;1,"Período duplicado — manter uma só linha",IF(ROUND(L91-SUM(H91:K91),2)&lt;&gt;0,"Total por categorias divergente",IF(N91&lt;&gt;0,"Diferença face a comprovativos",IF(O91&gt;0,"Registos por conciliar","Total interno conciliado")))),"Verificar"))</f>
        <v/>
      </c>
    </row>
    <row r="92">
      <c r="A92" s="6">
        <f>IF(B92="","",ROW()-9)</f>
        <v/>
      </c>
      <c r="B92" s="4" t="n"/>
      <c r="C92" s="4" t="n"/>
      <c r="D92" s="24">
        <f>IFERROR(DATE(B92,CHOOSE(MATCH(C92,{"T1","T2","T3","T4"},0),1,4,7,10),1),"")</f>
        <v/>
      </c>
      <c r="E92" s="24">
        <f>IFERROR(DATE(B92,CHOOSE(MATCH(C92,{"T1","T2","T3","T4"},0),4,7,10,13),0),"")</f>
        <v/>
      </c>
      <c r="F92" s="6">
        <f>IFERROR(CHOOSE(MATCH(C92,{"T1","T2","T3","T4"},0),"abril","julho","outubro","janeiro"),"")</f>
        <v/>
      </c>
      <c r="G92" s="24">
        <f>IFERROR(DATE(B92+IF(C92="T4",1,0),CHOOSE(MATCH(C92,{"T1","T2","T3","T4"},0),5,8,11,2),0),"")</f>
        <v/>
      </c>
      <c r="H92" s="26">
        <f>IF(OR(B92="",C92=""),"",IFERROR(SUMIFS('Rendimentos'!$J$7:$J$106,'Rendimentos'!$B$7:$B$106,"&gt;="&amp;D92,'Rendimentos'!$B$7:$B$106,"&lt;="&amp;E92,'Rendimentos'!$E$7:$E$106,"Vendas de bens"),0))</f>
        <v/>
      </c>
      <c r="I92" s="26">
        <f>IF(OR(B92="",C92=""),"",IFERROR(SUMIFS('Rendimentos'!$J$7:$J$106,'Rendimentos'!$B$7:$B$106,"&gt;="&amp;D92,'Rendimentos'!$B$7:$B$106,"&lt;="&amp;E92,'Rendimentos'!$E$7:$E$106,"Produção de bens"),0))</f>
        <v/>
      </c>
      <c r="J92" s="26">
        <f>IF(OR(B92="",C92=""),"",IFERROR(SUMIFS('Rendimentos'!$J$7:$J$106,'Rendimentos'!$B$7:$B$106,"&gt;="&amp;D92,'Rendimentos'!$B$7:$B$106,"&lt;="&amp;E92,'Rendimentos'!$E$7:$E$106,"Prestações de serviços"),0))</f>
        <v/>
      </c>
      <c r="K92" s="26">
        <f>IF(OR(B92="",C92=""),"",IFERROR(SUMIFS('Rendimentos'!$J$7:$J$106,'Rendimentos'!$B$7:$B$106,"&gt;="&amp;D92,'Rendimentos'!$B$7:$B$106,"&lt;="&amp;E92,'Rendimentos'!$E$7:$E$106,"Outros rendimentos"),0))</f>
        <v/>
      </c>
      <c r="L92" s="26">
        <f>IF(OR(B92="",C92=""),"",IFERROR(SUM(H92:K92),0))</f>
        <v/>
      </c>
      <c r="M92" s="26">
        <f>IF(OR(B92="",C92=""),"",IFERROR(SUMIFS('Rendimentos'!$I$7:$I$106,'Rendimentos'!$B$7:$B$106,"&gt;="&amp;D92,'Rendimentos'!$B$7:$B$106,"&lt;="&amp;E92),0))</f>
        <v/>
      </c>
      <c r="N92" s="26">
        <f>IF(OR(B92="",C92=""),"",IFERROR(L92-M92,0))</f>
        <v/>
      </c>
      <c r="O92" s="6">
        <f>IF(OR(B92="",C92=""),"",IFERROR(COUNTIFS('Rendimentos'!$B$7:$B$106,"&gt;="&amp;D92,'Rendimentos'!$B$7:$B$106,"&lt;="&amp;E92,'Rendimentos'!$L$7:$L$106,"&lt;&gt;Conciliado"),0))</f>
        <v/>
      </c>
      <c r="P92" s="4" t="n"/>
      <c r="Q92" s="25" t="n"/>
      <c r="R92" s="14" t="n"/>
      <c r="S92" s="13" t="n"/>
      <c r="T92" s="13" t="n"/>
      <c r="U92" s="6">
        <f>IF(OR(B92="",C92=""),"",IF(OR(P92="Submetida",P92="Substituída"),IF(Q92="","Falta data de submissão",IF(R92="","Falta referência do comprovativo",IF(Q92&gt;G92,"Data posterior ao prazo — confirmar","Submissão registada"))),IF(P92="Não submetida","Situação assinalada pelo utilizador",IF('Painel'!$B$6&gt;G92,"Prazo decorrido — confirmar no portal","Por preparar"))))</f>
        <v/>
      </c>
      <c r="V92" s="6">
        <f>IF(OR(B92="",C92=""),"",IFERROR(IF(COUNTIFS($B$10:$B$109,B92,$C$10:$C$109,C92)&gt;1,"Período duplicado — manter uma só linha",IF(ROUND(L92-SUM(H92:K92),2)&lt;&gt;0,"Total por categorias divergente",IF(N92&lt;&gt;0,"Diferença face a comprovativos",IF(O92&gt;0,"Registos por conciliar","Total interno conciliado")))),"Verificar"))</f>
        <v/>
      </c>
    </row>
    <row r="93">
      <c r="A93" s="6">
        <f>IF(B93="","",ROW()-9)</f>
        <v/>
      </c>
      <c r="B93" s="4" t="n"/>
      <c r="C93" s="4" t="n"/>
      <c r="D93" s="24">
        <f>IFERROR(DATE(B93,CHOOSE(MATCH(C93,{"T1","T2","T3","T4"},0),1,4,7,10),1),"")</f>
        <v/>
      </c>
      <c r="E93" s="24">
        <f>IFERROR(DATE(B93,CHOOSE(MATCH(C93,{"T1","T2","T3","T4"},0),4,7,10,13),0),"")</f>
        <v/>
      </c>
      <c r="F93" s="6">
        <f>IFERROR(CHOOSE(MATCH(C93,{"T1","T2","T3","T4"},0),"abril","julho","outubro","janeiro"),"")</f>
        <v/>
      </c>
      <c r="G93" s="24">
        <f>IFERROR(DATE(B93+IF(C93="T4",1,0),CHOOSE(MATCH(C93,{"T1","T2","T3","T4"},0),5,8,11,2),0),"")</f>
        <v/>
      </c>
      <c r="H93" s="26">
        <f>IF(OR(B93="",C93=""),"",IFERROR(SUMIFS('Rendimentos'!$J$7:$J$106,'Rendimentos'!$B$7:$B$106,"&gt;="&amp;D93,'Rendimentos'!$B$7:$B$106,"&lt;="&amp;E93,'Rendimentos'!$E$7:$E$106,"Vendas de bens"),0))</f>
        <v/>
      </c>
      <c r="I93" s="26">
        <f>IF(OR(B93="",C93=""),"",IFERROR(SUMIFS('Rendimentos'!$J$7:$J$106,'Rendimentos'!$B$7:$B$106,"&gt;="&amp;D93,'Rendimentos'!$B$7:$B$106,"&lt;="&amp;E93,'Rendimentos'!$E$7:$E$106,"Produção de bens"),0))</f>
        <v/>
      </c>
      <c r="J93" s="26">
        <f>IF(OR(B93="",C93=""),"",IFERROR(SUMIFS('Rendimentos'!$J$7:$J$106,'Rendimentos'!$B$7:$B$106,"&gt;="&amp;D93,'Rendimentos'!$B$7:$B$106,"&lt;="&amp;E93,'Rendimentos'!$E$7:$E$106,"Prestações de serviços"),0))</f>
        <v/>
      </c>
      <c r="K93" s="26">
        <f>IF(OR(B93="",C93=""),"",IFERROR(SUMIFS('Rendimentos'!$J$7:$J$106,'Rendimentos'!$B$7:$B$106,"&gt;="&amp;D93,'Rendimentos'!$B$7:$B$106,"&lt;="&amp;E93,'Rendimentos'!$E$7:$E$106,"Outros rendimentos"),0))</f>
        <v/>
      </c>
      <c r="L93" s="26">
        <f>IF(OR(B93="",C93=""),"",IFERROR(SUM(H93:K93),0))</f>
        <v/>
      </c>
      <c r="M93" s="26">
        <f>IF(OR(B93="",C93=""),"",IFERROR(SUMIFS('Rendimentos'!$I$7:$I$106,'Rendimentos'!$B$7:$B$106,"&gt;="&amp;D93,'Rendimentos'!$B$7:$B$106,"&lt;="&amp;E93),0))</f>
        <v/>
      </c>
      <c r="N93" s="26">
        <f>IF(OR(B93="",C93=""),"",IFERROR(L93-M93,0))</f>
        <v/>
      </c>
      <c r="O93" s="6">
        <f>IF(OR(B93="",C93=""),"",IFERROR(COUNTIFS('Rendimentos'!$B$7:$B$106,"&gt;="&amp;D93,'Rendimentos'!$B$7:$B$106,"&lt;="&amp;E93,'Rendimentos'!$L$7:$L$106,"&lt;&gt;Conciliado"),0))</f>
        <v/>
      </c>
      <c r="P93" s="4" t="n"/>
      <c r="Q93" s="25" t="n"/>
      <c r="R93" s="14" t="n"/>
      <c r="S93" s="13" t="n"/>
      <c r="T93" s="13" t="n"/>
      <c r="U93" s="6">
        <f>IF(OR(B93="",C93=""),"",IF(OR(P93="Submetida",P93="Substituída"),IF(Q93="","Falta data de submissão",IF(R93="","Falta referência do comprovativo",IF(Q93&gt;G93,"Data posterior ao prazo — confirmar","Submissão registada"))),IF(P93="Não submetida","Situação assinalada pelo utilizador",IF('Painel'!$B$6&gt;G93,"Prazo decorrido — confirmar no portal","Por preparar"))))</f>
        <v/>
      </c>
      <c r="V93" s="6">
        <f>IF(OR(B93="",C93=""),"",IFERROR(IF(COUNTIFS($B$10:$B$109,B93,$C$10:$C$109,C93)&gt;1,"Período duplicado — manter uma só linha",IF(ROUND(L93-SUM(H93:K93),2)&lt;&gt;0,"Total por categorias divergente",IF(N93&lt;&gt;0,"Diferença face a comprovativos",IF(O93&gt;0,"Registos por conciliar","Total interno conciliado")))),"Verificar"))</f>
        <v/>
      </c>
    </row>
    <row r="94">
      <c r="A94" s="6">
        <f>IF(B94="","",ROW()-9)</f>
        <v/>
      </c>
      <c r="B94" s="4" t="n"/>
      <c r="C94" s="4" t="n"/>
      <c r="D94" s="24">
        <f>IFERROR(DATE(B94,CHOOSE(MATCH(C94,{"T1","T2","T3","T4"},0),1,4,7,10),1),"")</f>
        <v/>
      </c>
      <c r="E94" s="24">
        <f>IFERROR(DATE(B94,CHOOSE(MATCH(C94,{"T1","T2","T3","T4"},0),4,7,10,13),0),"")</f>
        <v/>
      </c>
      <c r="F94" s="6">
        <f>IFERROR(CHOOSE(MATCH(C94,{"T1","T2","T3","T4"},0),"abril","julho","outubro","janeiro"),"")</f>
        <v/>
      </c>
      <c r="G94" s="24">
        <f>IFERROR(DATE(B94+IF(C94="T4",1,0),CHOOSE(MATCH(C94,{"T1","T2","T3","T4"},0),5,8,11,2),0),"")</f>
        <v/>
      </c>
      <c r="H94" s="26">
        <f>IF(OR(B94="",C94=""),"",IFERROR(SUMIFS('Rendimentos'!$J$7:$J$106,'Rendimentos'!$B$7:$B$106,"&gt;="&amp;D94,'Rendimentos'!$B$7:$B$106,"&lt;="&amp;E94,'Rendimentos'!$E$7:$E$106,"Vendas de bens"),0))</f>
        <v/>
      </c>
      <c r="I94" s="26">
        <f>IF(OR(B94="",C94=""),"",IFERROR(SUMIFS('Rendimentos'!$J$7:$J$106,'Rendimentos'!$B$7:$B$106,"&gt;="&amp;D94,'Rendimentos'!$B$7:$B$106,"&lt;="&amp;E94,'Rendimentos'!$E$7:$E$106,"Produção de bens"),0))</f>
        <v/>
      </c>
      <c r="J94" s="26">
        <f>IF(OR(B94="",C94=""),"",IFERROR(SUMIFS('Rendimentos'!$J$7:$J$106,'Rendimentos'!$B$7:$B$106,"&gt;="&amp;D94,'Rendimentos'!$B$7:$B$106,"&lt;="&amp;E94,'Rendimentos'!$E$7:$E$106,"Prestações de serviços"),0))</f>
        <v/>
      </c>
      <c r="K94" s="26">
        <f>IF(OR(B94="",C94=""),"",IFERROR(SUMIFS('Rendimentos'!$J$7:$J$106,'Rendimentos'!$B$7:$B$106,"&gt;="&amp;D94,'Rendimentos'!$B$7:$B$106,"&lt;="&amp;E94,'Rendimentos'!$E$7:$E$106,"Outros rendimentos"),0))</f>
        <v/>
      </c>
      <c r="L94" s="26">
        <f>IF(OR(B94="",C94=""),"",IFERROR(SUM(H94:K94),0))</f>
        <v/>
      </c>
      <c r="M94" s="26">
        <f>IF(OR(B94="",C94=""),"",IFERROR(SUMIFS('Rendimentos'!$I$7:$I$106,'Rendimentos'!$B$7:$B$106,"&gt;="&amp;D94,'Rendimentos'!$B$7:$B$106,"&lt;="&amp;E94),0))</f>
        <v/>
      </c>
      <c r="N94" s="26">
        <f>IF(OR(B94="",C94=""),"",IFERROR(L94-M94,0))</f>
        <v/>
      </c>
      <c r="O94" s="6">
        <f>IF(OR(B94="",C94=""),"",IFERROR(COUNTIFS('Rendimentos'!$B$7:$B$106,"&gt;="&amp;D94,'Rendimentos'!$B$7:$B$106,"&lt;="&amp;E94,'Rendimentos'!$L$7:$L$106,"&lt;&gt;Conciliado"),0))</f>
        <v/>
      </c>
      <c r="P94" s="4" t="n"/>
      <c r="Q94" s="25" t="n"/>
      <c r="R94" s="14" t="n"/>
      <c r="S94" s="13" t="n"/>
      <c r="T94" s="13" t="n"/>
      <c r="U94" s="6">
        <f>IF(OR(B94="",C94=""),"",IF(OR(P94="Submetida",P94="Substituída"),IF(Q94="","Falta data de submissão",IF(R94="","Falta referência do comprovativo",IF(Q94&gt;G94,"Data posterior ao prazo — confirmar","Submissão registada"))),IF(P94="Não submetida","Situação assinalada pelo utilizador",IF('Painel'!$B$6&gt;G94,"Prazo decorrido — confirmar no portal","Por preparar"))))</f>
        <v/>
      </c>
      <c r="V94" s="6">
        <f>IF(OR(B94="",C94=""),"",IFERROR(IF(COUNTIFS($B$10:$B$109,B94,$C$10:$C$109,C94)&gt;1,"Período duplicado — manter uma só linha",IF(ROUND(L94-SUM(H94:K94),2)&lt;&gt;0,"Total por categorias divergente",IF(N94&lt;&gt;0,"Diferença face a comprovativos",IF(O94&gt;0,"Registos por conciliar","Total interno conciliado")))),"Verificar"))</f>
        <v/>
      </c>
    </row>
    <row r="95">
      <c r="A95" s="6">
        <f>IF(B95="","",ROW()-9)</f>
        <v/>
      </c>
      <c r="B95" s="4" t="n"/>
      <c r="C95" s="4" t="n"/>
      <c r="D95" s="24">
        <f>IFERROR(DATE(B95,CHOOSE(MATCH(C95,{"T1","T2","T3","T4"},0),1,4,7,10),1),"")</f>
        <v/>
      </c>
      <c r="E95" s="24">
        <f>IFERROR(DATE(B95,CHOOSE(MATCH(C95,{"T1","T2","T3","T4"},0),4,7,10,13),0),"")</f>
        <v/>
      </c>
      <c r="F95" s="6">
        <f>IFERROR(CHOOSE(MATCH(C95,{"T1","T2","T3","T4"},0),"abril","julho","outubro","janeiro"),"")</f>
        <v/>
      </c>
      <c r="G95" s="24">
        <f>IFERROR(DATE(B95+IF(C95="T4",1,0),CHOOSE(MATCH(C95,{"T1","T2","T3","T4"},0),5,8,11,2),0),"")</f>
        <v/>
      </c>
      <c r="H95" s="26">
        <f>IF(OR(B95="",C95=""),"",IFERROR(SUMIFS('Rendimentos'!$J$7:$J$106,'Rendimentos'!$B$7:$B$106,"&gt;="&amp;D95,'Rendimentos'!$B$7:$B$106,"&lt;="&amp;E95,'Rendimentos'!$E$7:$E$106,"Vendas de bens"),0))</f>
        <v/>
      </c>
      <c r="I95" s="26">
        <f>IF(OR(B95="",C95=""),"",IFERROR(SUMIFS('Rendimentos'!$J$7:$J$106,'Rendimentos'!$B$7:$B$106,"&gt;="&amp;D95,'Rendimentos'!$B$7:$B$106,"&lt;="&amp;E95,'Rendimentos'!$E$7:$E$106,"Produção de bens"),0))</f>
        <v/>
      </c>
      <c r="J95" s="26">
        <f>IF(OR(B95="",C95=""),"",IFERROR(SUMIFS('Rendimentos'!$J$7:$J$106,'Rendimentos'!$B$7:$B$106,"&gt;="&amp;D95,'Rendimentos'!$B$7:$B$106,"&lt;="&amp;E95,'Rendimentos'!$E$7:$E$106,"Prestações de serviços"),0))</f>
        <v/>
      </c>
      <c r="K95" s="26">
        <f>IF(OR(B95="",C95=""),"",IFERROR(SUMIFS('Rendimentos'!$J$7:$J$106,'Rendimentos'!$B$7:$B$106,"&gt;="&amp;D95,'Rendimentos'!$B$7:$B$106,"&lt;="&amp;E95,'Rendimentos'!$E$7:$E$106,"Outros rendimentos"),0))</f>
        <v/>
      </c>
      <c r="L95" s="26">
        <f>IF(OR(B95="",C95=""),"",IFERROR(SUM(H95:K95),0))</f>
        <v/>
      </c>
      <c r="M95" s="26">
        <f>IF(OR(B95="",C95=""),"",IFERROR(SUMIFS('Rendimentos'!$I$7:$I$106,'Rendimentos'!$B$7:$B$106,"&gt;="&amp;D95,'Rendimentos'!$B$7:$B$106,"&lt;="&amp;E95),0))</f>
        <v/>
      </c>
      <c r="N95" s="26">
        <f>IF(OR(B95="",C95=""),"",IFERROR(L95-M95,0))</f>
        <v/>
      </c>
      <c r="O95" s="6">
        <f>IF(OR(B95="",C95=""),"",IFERROR(COUNTIFS('Rendimentos'!$B$7:$B$106,"&gt;="&amp;D95,'Rendimentos'!$B$7:$B$106,"&lt;="&amp;E95,'Rendimentos'!$L$7:$L$106,"&lt;&gt;Conciliado"),0))</f>
        <v/>
      </c>
      <c r="P95" s="4" t="n"/>
      <c r="Q95" s="25" t="n"/>
      <c r="R95" s="14" t="n"/>
      <c r="S95" s="13" t="n"/>
      <c r="T95" s="13" t="n"/>
      <c r="U95" s="6">
        <f>IF(OR(B95="",C95=""),"",IF(OR(P95="Submetida",P95="Substituída"),IF(Q95="","Falta data de submissão",IF(R95="","Falta referência do comprovativo",IF(Q95&gt;G95,"Data posterior ao prazo — confirmar","Submissão registada"))),IF(P95="Não submetida","Situação assinalada pelo utilizador",IF('Painel'!$B$6&gt;G95,"Prazo decorrido — confirmar no portal","Por preparar"))))</f>
        <v/>
      </c>
      <c r="V95" s="6">
        <f>IF(OR(B95="",C95=""),"",IFERROR(IF(COUNTIFS($B$10:$B$109,B95,$C$10:$C$109,C95)&gt;1,"Período duplicado — manter uma só linha",IF(ROUND(L95-SUM(H95:K95),2)&lt;&gt;0,"Total por categorias divergente",IF(N95&lt;&gt;0,"Diferença face a comprovativos",IF(O95&gt;0,"Registos por conciliar","Total interno conciliado")))),"Verificar"))</f>
        <v/>
      </c>
    </row>
    <row r="96">
      <c r="A96" s="6">
        <f>IF(B96="","",ROW()-9)</f>
        <v/>
      </c>
      <c r="B96" s="4" t="n"/>
      <c r="C96" s="4" t="n"/>
      <c r="D96" s="24">
        <f>IFERROR(DATE(B96,CHOOSE(MATCH(C96,{"T1","T2","T3","T4"},0),1,4,7,10),1),"")</f>
        <v/>
      </c>
      <c r="E96" s="24">
        <f>IFERROR(DATE(B96,CHOOSE(MATCH(C96,{"T1","T2","T3","T4"},0),4,7,10,13),0),"")</f>
        <v/>
      </c>
      <c r="F96" s="6">
        <f>IFERROR(CHOOSE(MATCH(C96,{"T1","T2","T3","T4"},0),"abril","julho","outubro","janeiro"),"")</f>
        <v/>
      </c>
      <c r="G96" s="24">
        <f>IFERROR(DATE(B96+IF(C96="T4",1,0),CHOOSE(MATCH(C96,{"T1","T2","T3","T4"},0),5,8,11,2),0),"")</f>
        <v/>
      </c>
      <c r="H96" s="26">
        <f>IF(OR(B96="",C96=""),"",IFERROR(SUMIFS('Rendimentos'!$J$7:$J$106,'Rendimentos'!$B$7:$B$106,"&gt;="&amp;D96,'Rendimentos'!$B$7:$B$106,"&lt;="&amp;E96,'Rendimentos'!$E$7:$E$106,"Vendas de bens"),0))</f>
        <v/>
      </c>
      <c r="I96" s="26">
        <f>IF(OR(B96="",C96=""),"",IFERROR(SUMIFS('Rendimentos'!$J$7:$J$106,'Rendimentos'!$B$7:$B$106,"&gt;="&amp;D96,'Rendimentos'!$B$7:$B$106,"&lt;="&amp;E96,'Rendimentos'!$E$7:$E$106,"Produção de bens"),0))</f>
        <v/>
      </c>
      <c r="J96" s="26">
        <f>IF(OR(B96="",C96=""),"",IFERROR(SUMIFS('Rendimentos'!$J$7:$J$106,'Rendimentos'!$B$7:$B$106,"&gt;="&amp;D96,'Rendimentos'!$B$7:$B$106,"&lt;="&amp;E96,'Rendimentos'!$E$7:$E$106,"Prestações de serviços"),0))</f>
        <v/>
      </c>
      <c r="K96" s="26">
        <f>IF(OR(B96="",C96=""),"",IFERROR(SUMIFS('Rendimentos'!$J$7:$J$106,'Rendimentos'!$B$7:$B$106,"&gt;="&amp;D96,'Rendimentos'!$B$7:$B$106,"&lt;="&amp;E96,'Rendimentos'!$E$7:$E$106,"Outros rendimentos"),0))</f>
        <v/>
      </c>
      <c r="L96" s="26">
        <f>IF(OR(B96="",C96=""),"",IFERROR(SUM(H96:K96),0))</f>
        <v/>
      </c>
      <c r="M96" s="26">
        <f>IF(OR(B96="",C96=""),"",IFERROR(SUMIFS('Rendimentos'!$I$7:$I$106,'Rendimentos'!$B$7:$B$106,"&gt;="&amp;D96,'Rendimentos'!$B$7:$B$106,"&lt;="&amp;E96),0))</f>
        <v/>
      </c>
      <c r="N96" s="26">
        <f>IF(OR(B96="",C96=""),"",IFERROR(L96-M96,0))</f>
        <v/>
      </c>
      <c r="O96" s="6">
        <f>IF(OR(B96="",C96=""),"",IFERROR(COUNTIFS('Rendimentos'!$B$7:$B$106,"&gt;="&amp;D96,'Rendimentos'!$B$7:$B$106,"&lt;="&amp;E96,'Rendimentos'!$L$7:$L$106,"&lt;&gt;Conciliado"),0))</f>
        <v/>
      </c>
      <c r="P96" s="4" t="n"/>
      <c r="Q96" s="25" t="n"/>
      <c r="R96" s="14" t="n"/>
      <c r="S96" s="13" t="n"/>
      <c r="T96" s="13" t="n"/>
      <c r="U96" s="6">
        <f>IF(OR(B96="",C96=""),"",IF(OR(P96="Submetida",P96="Substituída"),IF(Q96="","Falta data de submissão",IF(R96="","Falta referência do comprovativo",IF(Q96&gt;G96,"Data posterior ao prazo — confirmar","Submissão registada"))),IF(P96="Não submetida","Situação assinalada pelo utilizador",IF('Painel'!$B$6&gt;G96,"Prazo decorrido — confirmar no portal","Por preparar"))))</f>
        <v/>
      </c>
      <c r="V96" s="6">
        <f>IF(OR(B96="",C96=""),"",IFERROR(IF(COUNTIFS($B$10:$B$109,B96,$C$10:$C$109,C96)&gt;1,"Período duplicado — manter uma só linha",IF(ROUND(L96-SUM(H96:K96),2)&lt;&gt;0,"Total por categorias divergente",IF(N96&lt;&gt;0,"Diferença face a comprovativos",IF(O96&gt;0,"Registos por conciliar","Total interno conciliado")))),"Verificar"))</f>
        <v/>
      </c>
    </row>
    <row r="97">
      <c r="A97" s="6">
        <f>IF(B97="","",ROW()-9)</f>
        <v/>
      </c>
      <c r="B97" s="4" t="n"/>
      <c r="C97" s="4" t="n"/>
      <c r="D97" s="24">
        <f>IFERROR(DATE(B97,CHOOSE(MATCH(C97,{"T1","T2","T3","T4"},0),1,4,7,10),1),"")</f>
        <v/>
      </c>
      <c r="E97" s="24">
        <f>IFERROR(DATE(B97,CHOOSE(MATCH(C97,{"T1","T2","T3","T4"},0),4,7,10,13),0),"")</f>
        <v/>
      </c>
      <c r="F97" s="6">
        <f>IFERROR(CHOOSE(MATCH(C97,{"T1","T2","T3","T4"},0),"abril","julho","outubro","janeiro"),"")</f>
        <v/>
      </c>
      <c r="G97" s="24">
        <f>IFERROR(DATE(B97+IF(C97="T4",1,0),CHOOSE(MATCH(C97,{"T1","T2","T3","T4"},0),5,8,11,2),0),"")</f>
        <v/>
      </c>
      <c r="H97" s="26">
        <f>IF(OR(B97="",C97=""),"",IFERROR(SUMIFS('Rendimentos'!$J$7:$J$106,'Rendimentos'!$B$7:$B$106,"&gt;="&amp;D97,'Rendimentos'!$B$7:$B$106,"&lt;="&amp;E97,'Rendimentos'!$E$7:$E$106,"Vendas de bens"),0))</f>
        <v/>
      </c>
      <c r="I97" s="26">
        <f>IF(OR(B97="",C97=""),"",IFERROR(SUMIFS('Rendimentos'!$J$7:$J$106,'Rendimentos'!$B$7:$B$106,"&gt;="&amp;D97,'Rendimentos'!$B$7:$B$106,"&lt;="&amp;E97,'Rendimentos'!$E$7:$E$106,"Produção de bens"),0))</f>
        <v/>
      </c>
      <c r="J97" s="26">
        <f>IF(OR(B97="",C97=""),"",IFERROR(SUMIFS('Rendimentos'!$J$7:$J$106,'Rendimentos'!$B$7:$B$106,"&gt;="&amp;D97,'Rendimentos'!$B$7:$B$106,"&lt;="&amp;E97,'Rendimentos'!$E$7:$E$106,"Prestações de serviços"),0))</f>
        <v/>
      </c>
      <c r="K97" s="26">
        <f>IF(OR(B97="",C97=""),"",IFERROR(SUMIFS('Rendimentos'!$J$7:$J$106,'Rendimentos'!$B$7:$B$106,"&gt;="&amp;D97,'Rendimentos'!$B$7:$B$106,"&lt;="&amp;E97,'Rendimentos'!$E$7:$E$106,"Outros rendimentos"),0))</f>
        <v/>
      </c>
      <c r="L97" s="26">
        <f>IF(OR(B97="",C97=""),"",IFERROR(SUM(H97:K97),0))</f>
        <v/>
      </c>
      <c r="M97" s="26">
        <f>IF(OR(B97="",C97=""),"",IFERROR(SUMIFS('Rendimentos'!$I$7:$I$106,'Rendimentos'!$B$7:$B$106,"&gt;="&amp;D97,'Rendimentos'!$B$7:$B$106,"&lt;="&amp;E97),0))</f>
        <v/>
      </c>
      <c r="N97" s="26">
        <f>IF(OR(B97="",C97=""),"",IFERROR(L97-M97,0))</f>
        <v/>
      </c>
      <c r="O97" s="6">
        <f>IF(OR(B97="",C97=""),"",IFERROR(COUNTIFS('Rendimentos'!$B$7:$B$106,"&gt;="&amp;D97,'Rendimentos'!$B$7:$B$106,"&lt;="&amp;E97,'Rendimentos'!$L$7:$L$106,"&lt;&gt;Conciliado"),0))</f>
        <v/>
      </c>
      <c r="P97" s="4" t="n"/>
      <c r="Q97" s="25" t="n"/>
      <c r="R97" s="14" t="n"/>
      <c r="S97" s="13" t="n"/>
      <c r="T97" s="13" t="n"/>
      <c r="U97" s="6">
        <f>IF(OR(B97="",C97=""),"",IF(OR(P97="Submetida",P97="Substituída"),IF(Q97="","Falta data de submissão",IF(R97="","Falta referência do comprovativo",IF(Q97&gt;G97,"Data posterior ao prazo — confirmar","Submissão registada"))),IF(P97="Não submetida","Situação assinalada pelo utilizador",IF('Painel'!$B$6&gt;G97,"Prazo decorrido — confirmar no portal","Por preparar"))))</f>
        <v/>
      </c>
      <c r="V97" s="6">
        <f>IF(OR(B97="",C97=""),"",IFERROR(IF(COUNTIFS($B$10:$B$109,B97,$C$10:$C$109,C97)&gt;1,"Período duplicado — manter uma só linha",IF(ROUND(L97-SUM(H97:K97),2)&lt;&gt;0,"Total por categorias divergente",IF(N97&lt;&gt;0,"Diferença face a comprovativos",IF(O97&gt;0,"Registos por conciliar","Total interno conciliado")))),"Verificar"))</f>
        <v/>
      </c>
    </row>
    <row r="98">
      <c r="A98" s="6">
        <f>IF(B98="","",ROW()-9)</f>
        <v/>
      </c>
      <c r="B98" s="4" t="n"/>
      <c r="C98" s="4" t="n"/>
      <c r="D98" s="24">
        <f>IFERROR(DATE(B98,CHOOSE(MATCH(C98,{"T1","T2","T3","T4"},0),1,4,7,10),1),"")</f>
        <v/>
      </c>
      <c r="E98" s="24">
        <f>IFERROR(DATE(B98,CHOOSE(MATCH(C98,{"T1","T2","T3","T4"},0),4,7,10,13),0),"")</f>
        <v/>
      </c>
      <c r="F98" s="6">
        <f>IFERROR(CHOOSE(MATCH(C98,{"T1","T2","T3","T4"},0),"abril","julho","outubro","janeiro"),"")</f>
        <v/>
      </c>
      <c r="G98" s="24">
        <f>IFERROR(DATE(B98+IF(C98="T4",1,0),CHOOSE(MATCH(C98,{"T1","T2","T3","T4"},0),5,8,11,2),0),"")</f>
        <v/>
      </c>
      <c r="H98" s="26">
        <f>IF(OR(B98="",C98=""),"",IFERROR(SUMIFS('Rendimentos'!$J$7:$J$106,'Rendimentos'!$B$7:$B$106,"&gt;="&amp;D98,'Rendimentos'!$B$7:$B$106,"&lt;="&amp;E98,'Rendimentos'!$E$7:$E$106,"Vendas de bens"),0))</f>
        <v/>
      </c>
      <c r="I98" s="26">
        <f>IF(OR(B98="",C98=""),"",IFERROR(SUMIFS('Rendimentos'!$J$7:$J$106,'Rendimentos'!$B$7:$B$106,"&gt;="&amp;D98,'Rendimentos'!$B$7:$B$106,"&lt;="&amp;E98,'Rendimentos'!$E$7:$E$106,"Produção de bens"),0))</f>
        <v/>
      </c>
      <c r="J98" s="26">
        <f>IF(OR(B98="",C98=""),"",IFERROR(SUMIFS('Rendimentos'!$J$7:$J$106,'Rendimentos'!$B$7:$B$106,"&gt;="&amp;D98,'Rendimentos'!$B$7:$B$106,"&lt;="&amp;E98,'Rendimentos'!$E$7:$E$106,"Prestações de serviços"),0))</f>
        <v/>
      </c>
      <c r="K98" s="26">
        <f>IF(OR(B98="",C98=""),"",IFERROR(SUMIFS('Rendimentos'!$J$7:$J$106,'Rendimentos'!$B$7:$B$106,"&gt;="&amp;D98,'Rendimentos'!$B$7:$B$106,"&lt;="&amp;E98,'Rendimentos'!$E$7:$E$106,"Outros rendimentos"),0))</f>
        <v/>
      </c>
      <c r="L98" s="26">
        <f>IF(OR(B98="",C98=""),"",IFERROR(SUM(H98:K98),0))</f>
        <v/>
      </c>
      <c r="M98" s="26">
        <f>IF(OR(B98="",C98=""),"",IFERROR(SUMIFS('Rendimentos'!$I$7:$I$106,'Rendimentos'!$B$7:$B$106,"&gt;="&amp;D98,'Rendimentos'!$B$7:$B$106,"&lt;="&amp;E98),0))</f>
        <v/>
      </c>
      <c r="N98" s="26">
        <f>IF(OR(B98="",C98=""),"",IFERROR(L98-M98,0))</f>
        <v/>
      </c>
      <c r="O98" s="6">
        <f>IF(OR(B98="",C98=""),"",IFERROR(COUNTIFS('Rendimentos'!$B$7:$B$106,"&gt;="&amp;D98,'Rendimentos'!$B$7:$B$106,"&lt;="&amp;E98,'Rendimentos'!$L$7:$L$106,"&lt;&gt;Conciliado"),0))</f>
        <v/>
      </c>
      <c r="P98" s="4" t="n"/>
      <c r="Q98" s="25" t="n"/>
      <c r="R98" s="14" t="n"/>
      <c r="S98" s="13" t="n"/>
      <c r="T98" s="13" t="n"/>
      <c r="U98" s="6">
        <f>IF(OR(B98="",C98=""),"",IF(OR(P98="Submetida",P98="Substituída"),IF(Q98="","Falta data de submissão",IF(R98="","Falta referência do comprovativo",IF(Q98&gt;G98,"Data posterior ao prazo — confirmar","Submissão registada"))),IF(P98="Não submetida","Situação assinalada pelo utilizador",IF('Painel'!$B$6&gt;G98,"Prazo decorrido — confirmar no portal","Por preparar"))))</f>
        <v/>
      </c>
      <c r="V98" s="6">
        <f>IF(OR(B98="",C98=""),"",IFERROR(IF(COUNTIFS($B$10:$B$109,B98,$C$10:$C$109,C98)&gt;1,"Período duplicado — manter uma só linha",IF(ROUND(L98-SUM(H98:K98),2)&lt;&gt;0,"Total por categorias divergente",IF(N98&lt;&gt;0,"Diferença face a comprovativos",IF(O98&gt;0,"Registos por conciliar","Total interno conciliado")))),"Verificar"))</f>
        <v/>
      </c>
    </row>
    <row r="99">
      <c r="A99" s="6">
        <f>IF(B99="","",ROW()-9)</f>
        <v/>
      </c>
      <c r="B99" s="4" t="n"/>
      <c r="C99" s="4" t="n"/>
      <c r="D99" s="24">
        <f>IFERROR(DATE(B99,CHOOSE(MATCH(C99,{"T1","T2","T3","T4"},0),1,4,7,10),1),"")</f>
        <v/>
      </c>
      <c r="E99" s="24">
        <f>IFERROR(DATE(B99,CHOOSE(MATCH(C99,{"T1","T2","T3","T4"},0),4,7,10,13),0),"")</f>
        <v/>
      </c>
      <c r="F99" s="6">
        <f>IFERROR(CHOOSE(MATCH(C99,{"T1","T2","T3","T4"},0),"abril","julho","outubro","janeiro"),"")</f>
        <v/>
      </c>
      <c r="G99" s="24">
        <f>IFERROR(DATE(B99+IF(C99="T4",1,0),CHOOSE(MATCH(C99,{"T1","T2","T3","T4"},0),5,8,11,2),0),"")</f>
        <v/>
      </c>
      <c r="H99" s="26">
        <f>IF(OR(B99="",C99=""),"",IFERROR(SUMIFS('Rendimentos'!$J$7:$J$106,'Rendimentos'!$B$7:$B$106,"&gt;="&amp;D99,'Rendimentos'!$B$7:$B$106,"&lt;="&amp;E99,'Rendimentos'!$E$7:$E$106,"Vendas de bens"),0))</f>
        <v/>
      </c>
      <c r="I99" s="26">
        <f>IF(OR(B99="",C99=""),"",IFERROR(SUMIFS('Rendimentos'!$J$7:$J$106,'Rendimentos'!$B$7:$B$106,"&gt;="&amp;D99,'Rendimentos'!$B$7:$B$106,"&lt;="&amp;E99,'Rendimentos'!$E$7:$E$106,"Produção de bens"),0))</f>
        <v/>
      </c>
      <c r="J99" s="26">
        <f>IF(OR(B99="",C99=""),"",IFERROR(SUMIFS('Rendimentos'!$J$7:$J$106,'Rendimentos'!$B$7:$B$106,"&gt;="&amp;D99,'Rendimentos'!$B$7:$B$106,"&lt;="&amp;E99,'Rendimentos'!$E$7:$E$106,"Prestações de serviços"),0))</f>
        <v/>
      </c>
      <c r="K99" s="26">
        <f>IF(OR(B99="",C99=""),"",IFERROR(SUMIFS('Rendimentos'!$J$7:$J$106,'Rendimentos'!$B$7:$B$106,"&gt;="&amp;D99,'Rendimentos'!$B$7:$B$106,"&lt;="&amp;E99,'Rendimentos'!$E$7:$E$106,"Outros rendimentos"),0))</f>
        <v/>
      </c>
      <c r="L99" s="26">
        <f>IF(OR(B99="",C99=""),"",IFERROR(SUM(H99:K99),0))</f>
        <v/>
      </c>
      <c r="M99" s="26">
        <f>IF(OR(B99="",C99=""),"",IFERROR(SUMIFS('Rendimentos'!$I$7:$I$106,'Rendimentos'!$B$7:$B$106,"&gt;="&amp;D99,'Rendimentos'!$B$7:$B$106,"&lt;="&amp;E99),0))</f>
        <v/>
      </c>
      <c r="N99" s="26">
        <f>IF(OR(B99="",C99=""),"",IFERROR(L99-M99,0))</f>
        <v/>
      </c>
      <c r="O99" s="6">
        <f>IF(OR(B99="",C99=""),"",IFERROR(COUNTIFS('Rendimentos'!$B$7:$B$106,"&gt;="&amp;D99,'Rendimentos'!$B$7:$B$106,"&lt;="&amp;E99,'Rendimentos'!$L$7:$L$106,"&lt;&gt;Conciliado"),0))</f>
        <v/>
      </c>
      <c r="P99" s="4" t="n"/>
      <c r="Q99" s="25" t="n"/>
      <c r="R99" s="14" t="n"/>
      <c r="S99" s="13" t="n"/>
      <c r="T99" s="13" t="n"/>
      <c r="U99" s="6">
        <f>IF(OR(B99="",C99=""),"",IF(OR(P99="Submetida",P99="Substituída"),IF(Q99="","Falta data de submissão",IF(R99="","Falta referência do comprovativo",IF(Q99&gt;G99,"Data posterior ao prazo — confirmar","Submissão registada"))),IF(P99="Não submetida","Situação assinalada pelo utilizador",IF('Painel'!$B$6&gt;G99,"Prazo decorrido — confirmar no portal","Por preparar"))))</f>
        <v/>
      </c>
      <c r="V99" s="6">
        <f>IF(OR(B99="",C99=""),"",IFERROR(IF(COUNTIFS($B$10:$B$109,B99,$C$10:$C$109,C99)&gt;1,"Período duplicado — manter uma só linha",IF(ROUND(L99-SUM(H99:K99),2)&lt;&gt;0,"Total por categorias divergente",IF(N99&lt;&gt;0,"Diferença face a comprovativos",IF(O99&gt;0,"Registos por conciliar","Total interno conciliado")))),"Verificar"))</f>
        <v/>
      </c>
    </row>
    <row r="100">
      <c r="A100" s="6">
        <f>IF(B100="","",ROW()-9)</f>
        <v/>
      </c>
      <c r="B100" s="4" t="n"/>
      <c r="C100" s="4" t="n"/>
      <c r="D100" s="24">
        <f>IFERROR(DATE(B100,CHOOSE(MATCH(C100,{"T1","T2","T3","T4"},0),1,4,7,10),1),"")</f>
        <v/>
      </c>
      <c r="E100" s="24">
        <f>IFERROR(DATE(B100,CHOOSE(MATCH(C100,{"T1","T2","T3","T4"},0),4,7,10,13),0),"")</f>
        <v/>
      </c>
      <c r="F100" s="6">
        <f>IFERROR(CHOOSE(MATCH(C100,{"T1","T2","T3","T4"},0),"abril","julho","outubro","janeiro"),"")</f>
        <v/>
      </c>
      <c r="G100" s="24">
        <f>IFERROR(DATE(B100+IF(C100="T4",1,0),CHOOSE(MATCH(C100,{"T1","T2","T3","T4"},0),5,8,11,2),0),"")</f>
        <v/>
      </c>
      <c r="H100" s="26">
        <f>IF(OR(B100="",C100=""),"",IFERROR(SUMIFS('Rendimentos'!$J$7:$J$106,'Rendimentos'!$B$7:$B$106,"&gt;="&amp;D100,'Rendimentos'!$B$7:$B$106,"&lt;="&amp;E100,'Rendimentos'!$E$7:$E$106,"Vendas de bens"),0))</f>
        <v/>
      </c>
      <c r="I100" s="26">
        <f>IF(OR(B100="",C100=""),"",IFERROR(SUMIFS('Rendimentos'!$J$7:$J$106,'Rendimentos'!$B$7:$B$106,"&gt;="&amp;D100,'Rendimentos'!$B$7:$B$106,"&lt;="&amp;E100,'Rendimentos'!$E$7:$E$106,"Produção de bens"),0))</f>
        <v/>
      </c>
      <c r="J100" s="26">
        <f>IF(OR(B100="",C100=""),"",IFERROR(SUMIFS('Rendimentos'!$J$7:$J$106,'Rendimentos'!$B$7:$B$106,"&gt;="&amp;D100,'Rendimentos'!$B$7:$B$106,"&lt;="&amp;E100,'Rendimentos'!$E$7:$E$106,"Prestações de serviços"),0))</f>
        <v/>
      </c>
      <c r="K100" s="26">
        <f>IF(OR(B100="",C100=""),"",IFERROR(SUMIFS('Rendimentos'!$J$7:$J$106,'Rendimentos'!$B$7:$B$106,"&gt;="&amp;D100,'Rendimentos'!$B$7:$B$106,"&lt;="&amp;E100,'Rendimentos'!$E$7:$E$106,"Outros rendimentos"),0))</f>
        <v/>
      </c>
      <c r="L100" s="26">
        <f>IF(OR(B100="",C100=""),"",IFERROR(SUM(H100:K100),0))</f>
        <v/>
      </c>
      <c r="M100" s="26">
        <f>IF(OR(B100="",C100=""),"",IFERROR(SUMIFS('Rendimentos'!$I$7:$I$106,'Rendimentos'!$B$7:$B$106,"&gt;="&amp;D100,'Rendimentos'!$B$7:$B$106,"&lt;="&amp;E100),0))</f>
        <v/>
      </c>
      <c r="N100" s="26">
        <f>IF(OR(B100="",C100=""),"",IFERROR(L100-M100,0))</f>
        <v/>
      </c>
      <c r="O100" s="6">
        <f>IF(OR(B100="",C100=""),"",IFERROR(COUNTIFS('Rendimentos'!$B$7:$B$106,"&gt;="&amp;D100,'Rendimentos'!$B$7:$B$106,"&lt;="&amp;E100,'Rendimentos'!$L$7:$L$106,"&lt;&gt;Conciliado"),0))</f>
        <v/>
      </c>
      <c r="P100" s="4" t="n"/>
      <c r="Q100" s="25" t="n"/>
      <c r="R100" s="14" t="n"/>
      <c r="S100" s="13" t="n"/>
      <c r="T100" s="13" t="n"/>
      <c r="U100" s="6">
        <f>IF(OR(B100="",C100=""),"",IF(OR(P100="Submetida",P100="Substituída"),IF(Q100="","Falta data de submissão",IF(R100="","Falta referência do comprovativo",IF(Q100&gt;G100,"Data posterior ao prazo — confirmar","Submissão registada"))),IF(P100="Não submetida","Situação assinalada pelo utilizador",IF('Painel'!$B$6&gt;G100,"Prazo decorrido — confirmar no portal","Por preparar"))))</f>
        <v/>
      </c>
      <c r="V100" s="6">
        <f>IF(OR(B100="",C100=""),"",IFERROR(IF(COUNTIFS($B$10:$B$109,B100,$C$10:$C$109,C100)&gt;1,"Período duplicado — manter uma só linha",IF(ROUND(L100-SUM(H100:K100),2)&lt;&gt;0,"Total por categorias divergente",IF(N100&lt;&gt;0,"Diferença face a comprovativos",IF(O100&gt;0,"Registos por conciliar","Total interno conciliado")))),"Verificar"))</f>
        <v/>
      </c>
    </row>
    <row r="101">
      <c r="A101" s="6">
        <f>IF(B101="","",ROW()-9)</f>
        <v/>
      </c>
      <c r="B101" s="4" t="n"/>
      <c r="C101" s="4" t="n"/>
      <c r="D101" s="24">
        <f>IFERROR(DATE(B101,CHOOSE(MATCH(C101,{"T1","T2","T3","T4"},0),1,4,7,10),1),"")</f>
        <v/>
      </c>
      <c r="E101" s="24">
        <f>IFERROR(DATE(B101,CHOOSE(MATCH(C101,{"T1","T2","T3","T4"},0),4,7,10,13),0),"")</f>
        <v/>
      </c>
      <c r="F101" s="6">
        <f>IFERROR(CHOOSE(MATCH(C101,{"T1","T2","T3","T4"},0),"abril","julho","outubro","janeiro"),"")</f>
        <v/>
      </c>
      <c r="G101" s="24">
        <f>IFERROR(DATE(B101+IF(C101="T4",1,0),CHOOSE(MATCH(C101,{"T1","T2","T3","T4"},0),5,8,11,2),0),"")</f>
        <v/>
      </c>
      <c r="H101" s="26">
        <f>IF(OR(B101="",C101=""),"",IFERROR(SUMIFS('Rendimentos'!$J$7:$J$106,'Rendimentos'!$B$7:$B$106,"&gt;="&amp;D101,'Rendimentos'!$B$7:$B$106,"&lt;="&amp;E101,'Rendimentos'!$E$7:$E$106,"Vendas de bens"),0))</f>
        <v/>
      </c>
      <c r="I101" s="26">
        <f>IF(OR(B101="",C101=""),"",IFERROR(SUMIFS('Rendimentos'!$J$7:$J$106,'Rendimentos'!$B$7:$B$106,"&gt;="&amp;D101,'Rendimentos'!$B$7:$B$106,"&lt;="&amp;E101,'Rendimentos'!$E$7:$E$106,"Produção de bens"),0))</f>
        <v/>
      </c>
      <c r="J101" s="26">
        <f>IF(OR(B101="",C101=""),"",IFERROR(SUMIFS('Rendimentos'!$J$7:$J$106,'Rendimentos'!$B$7:$B$106,"&gt;="&amp;D101,'Rendimentos'!$B$7:$B$106,"&lt;="&amp;E101,'Rendimentos'!$E$7:$E$106,"Prestações de serviços"),0))</f>
        <v/>
      </c>
      <c r="K101" s="26">
        <f>IF(OR(B101="",C101=""),"",IFERROR(SUMIFS('Rendimentos'!$J$7:$J$106,'Rendimentos'!$B$7:$B$106,"&gt;="&amp;D101,'Rendimentos'!$B$7:$B$106,"&lt;="&amp;E101,'Rendimentos'!$E$7:$E$106,"Outros rendimentos"),0))</f>
        <v/>
      </c>
      <c r="L101" s="26">
        <f>IF(OR(B101="",C101=""),"",IFERROR(SUM(H101:K101),0))</f>
        <v/>
      </c>
      <c r="M101" s="26">
        <f>IF(OR(B101="",C101=""),"",IFERROR(SUMIFS('Rendimentos'!$I$7:$I$106,'Rendimentos'!$B$7:$B$106,"&gt;="&amp;D101,'Rendimentos'!$B$7:$B$106,"&lt;="&amp;E101),0))</f>
        <v/>
      </c>
      <c r="N101" s="26">
        <f>IF(OR(B101="",C101=""),"",IFERROR(L101-M101,0))</f>
        <v/>
      </c>
      <c r="O101" s="6">
        <f>IF(OR(B101="",C101=""),"",IFERROR(COUNTIFS('Rendimentos'!$B$7:$B$106,"&gt;="&amp;D101,'Rendimentos'!$B$7:$B$106,"&lt;="&amp;E101,'Rendimentos'!$L$7:$L$106,"&lt;&gt;Conciliado"),0))</f>
        <v/>
      </c>
      <c r="P101" s="4" t="n"/>
      <c r="Q101" s="25" t="n"/>
      <c r="R101" s="14" t="n"/>
      <c r="S101" s="13" t="n"/>
      <c r="T101" s="13" t="n"/>
      <c r="U101" s="6">
        <f>IF(OR(B101="",C101=""),"",IF(OR(P101="Submetida",P101="Substituída"),IF(Q101="","Falta data de submissão",IF(R101="","Falta referência do comprovativo",IF(Q101&gt;G101,"Data posterior ao prazo — confirmar","Submissão registada"))),IF(P101="Não submetida","Situação assinalada pelo utilizador",IF('Painel'!$B$6&gt;G101,"Prazo decorrido — confirmar no portal","Por preparar"))))</f>
        <v/>
      </c>
      <c r="V101" s="6">
        <f>IF(OR(B101="",C101=""),"",IFERROR(IF(COUNTIFS($B$10:$B$109,B101,$C$10:$C$109,C101)&gt;1,"Período duplicado — manter uma só linha",IF(ROUND(L101-SUM(H101:K101),2)&lt;&gt;0,"Total por categorias divergente",IF(N101&lt;&gt;0,"Diferença face a comprovativos",IF(O101&gt;0,"Registos por conciliar","Total interno conciliado")))),"Verificar"))</f>
        <v/>
      </c>
    </row>
    <row r="102">
      <c r="A102" s="6">
        <f>IF(B102="","",ROW()-9)</f>
        <v/>
      </c>
      <c r="B102" s="4" t="n"/>
      <c r="C102" s="4" t="n"/>
      <c r="D102" s="24">
        <f>IFERROR(DATE(B102,CHOOSE(MATCH(C102,{"T1","T2","T3","T4"},0),1,4,7,10),1),"")</f>
        <v/>
      </c>
      <c r="E102" s="24">
        <f>IFERROR(DATE(B102,CHOOSE(MATCH(C102,{"T1","T2","T3","T4"},0),4,7,10,13),0),"")</f>
        <v/>
      </c>
      <c r="F102" s="6">
        <f>IFERROR(CHOOSE(MATCH(C102,{"T1","T2","T3","T4"},0),"abril","julho","outubro","janeiro"),"")</f>
        <v/>
      </c>
      <c r="G102" s="24">
        <f>IFERROR(DATE(B102+IF(C102="T4",1,0),CHOOSE(MATCH(C102,{"T1","T2","T3","T4"},0),5,8,11,2),0),"")</f>
        <v/>
      </c>
      <c r="H102" s="26">
        <f>IF(OR(B102="",C102=""),"",IFERROR(SUMIFS('Rendimentos'!$J$7:$J$106,'Rendimentos'!$B$7:$B$106,"&gt;="&amp;D102,'Rendimentos'!$B$7:$B$106,"&lt;="&amp;E102,'Rendimentos'!$E$7:$E$106,"Vendas de bens"),0))</f>
        <v/>
      </c>
      <c r="I102" s="26">
        <f>IF(OR(B102="",C102=""),"",IFERROR(SUMIFS('Rendimentos'!$J$7:$J$106,'Rendimentos'!$B$7:$B$106,"&gt;="&amp;D102,'Rendimentos'!$B$7:$B$106,"&lt;="&amp;E102,'Rendimentos'!$E$7:$E$106,"Produção de bens"),0))</f>
        <v/>
      </c>
      <c r="J102" s="26">
        <f>IF(OR(B102="",C102=""),"",IFERROR(SUMIFS('Rendimentos'!$J$7:$J$106,'Rendimentos'!$B$7:$B$106,"&gt;="&amp;D102,'Rendimentos'!$B$7:$B$106,"&lt;="&amp;E102,'Rendimentos'!$E$7:$E$106,"Prestações de serviços"),0))</f>
        <v/>
      </c>
      <c r="K102" s="26">
        <f>IF(OR(B102="",C102=""),"",IFERROR(SUMIFS('Rendimentos'!$J$7:$J$106,'Rendimentos'!$B$7:$B$106,"&gt;="&amp;D102,'Rendimentos'!$B$7:$B$106,"&lt;="&amp;E102,'Rendimentos'!$E$7:$E$106,"Outros rendimentos"),0))</f>
        <v/>
      </c>
      <c r="L102" s="26">
        <f>IF(OR(B102="",C102=""),"",IFERROR(SUM(H102:K102),0))</f>
        <v/>
      </c>
      <c r="M102" s="26">
        <f>IF(OR(B102="",C102=""),"",IFERROR(SUMIFS('Rendimentos'!$I$7:$I$106,'Rendimentos'!$B$7:$B$106,"&gt;="&amp;D102,'Rendimentos'!$B$7:$B$106,"&lt;="&amp;E102),0))</f>
        <v/>
      </c>
      <c r="N102" s="26">
        <f>IF(OR(B102="",C102=""),"",IFERROR(L102-M102,0))</f>
        <v/>
      </c>
      <c r="O102" s="6">
        <f>IF(OR(B102="",C102=""),"",IFERROR(COUNTIFS('Rendimentos'!$B$7:$B$106,"&gt;="&amp;D102,'Rendimentos'!$B$7:$B$106,"&lt;="&amp;E102,'Rendimentos'!$L$7:$L$106,"&lt;&gt;Conciliado"),0))</f>
        <v/>
      </c>
      <c r="P102" s="4" t="n"/>
      <c r="Q102" s="25" t="n"/>
      <c r="R102" s="14" t="n"/>
      <c r="S102" s="13" t="n"/>
      <c r="T102" s="13" t="n"/>
      <c r="U102" s="6">
        <f>IF(OR(B102="",C102=""),"",IF(OR(P102="Submetida",P102="Substituída"),IF(Q102="","Falta data de submissão",IF(R102="","Falta referência do comprovativo",IF(Q102&gt;G102,"Data posterior ao prazo — confirmar","Submissão registada"))),IF(P102="Não submetida","Situação assinalada pelo utilizador",IF('Painel'!$B$6&gt;G102,"Prazo decorrido — confirmar no portal","Por preparar"))))</f>
        <v/>
      </c>
      <c r="V102" s="6">
        <f>IF(OR(B102="",C102=""),"",IFERROR(IF(COUNTIFS($B$10:$B$109,B102,$C$10:$C$109,C102)&gt;1,"Período duplicado — manter uma só linha",IF(ROUND(L102-SUM(H102:K102),2)&lt;&gt;0,"Total por categorias divergente",IF(N102&lt;&gt;0,"Diferença face a comprovativos",IF(O102&gt;0,"Registos por conciliar","Total interno conciliado")))),"Verificar"))</f>
        <v/>
      </c>
    </row>
    <row r="103">
      <c r="A103" s="6">
        <f>IF(B103="","",ROW()-9)</f>
        <v/>
      </c>
      <c r="B103" s="4" t="n"/>
      <c r="C103" s="4" t="n"/>
      <c r="D103" s="24">
        <f>IFERROR(DATE(B103,CHOOSE(MATCH(C103,{"T1","T2","T3","T4"},0),1,4,7,10),1),"")</f>
        <v/>
      </c>
      <c r="E103" s="24">
        <f>IFERROR(DATE(B103,CHOOSE(MATCH(C103,{"T1","T2","T3","T4"},0),4,7,10,13),0),"")</f>
        <v/>
      </c>
      <c r="F103" s="6">
        <f>IFERROR(CHOOSE(MATCH(C103,{"T1","T2","T3","T4"},0),"abril","julho","outubro","janeiro"),"")</f>
        <v/>
      </c>
      <c r="G103" s="24">
        <f>IFERROR(DATE(B103+IF(C103="T4",1,0),CHOOSE(MATCH(C103,{"T1","T2","T3","T4"},0),5,8,11,2),0),"")</f>
        <v/>
      </c>
      <c r="H103" s="26">
        <f>IF(OR(B103="",C103=""),"",IFERROR(SUMIFS('Rendimentos'!$J$7:$J$106,'Rendimentos'!$B$7:$B$106,"&gt;="&amp;D103,'Rendimentos'!$B$7:$B$106,"&lt;="&amp;E103,'Rendimentos'!$E$7:$E$106,"Vendas de bens"),0))</f>
        <v/>
      </c>
      <c r="I103" s="26">
        <f>IF(OR(B103="",C103=""),"",IFERROR(SUMIFS('Rendimentos'!$J$7:$J$106,'Rendimentos'!$B$7:$B$106,"&gt;="&amp;D103,'Rendimentos'!$B$7:$B$106,"&lt;="&amp;E103,'Rendimentos'!$E$7:$E$106,"Produção de bens"),0))</f>
        <v/>
      </c>
      <c r="J103" s="26">
        <f>IF(OR(B103="",C103=""),"",IFERROR(SUMIFS('Rendimentos'!$J$7:$J$106,'Rendimentos'!$B$7:$B$106,"&gt;="&amp;D103,'Rendimentos'!$B$7:$B$106,"&lt;="&amp;E103,'Rendimentos'!$E$7:$E$106,"Prestações de serviços"),0))</f>
        <v/>
      </c>
      <c r="K103" s="26">
        <f>IF(OR(B103="",C103=""),"",IFERROR(SUMIFS('Rendimentos'!$J$7:$J$106,'Rendimentos'!$B$7:$B$106,"&gt;="&amp;D103,'Rendimentos'!$B$7:$B$106,"&lt;="&amp;E103,'Rendimentos'!$E$7:$E$106,"Outros rendimentos"),0))</f>
        <v/>
      </c>
      <c r="L103" s="26">
        <f>IF(OR(B103="",C103=""),"",IFERROR(SUM(H103:K103),0))</f>
        <v/>
      </c>
      <c r="M103" s="26">
        <f>IF(OR(B103="",C103=""),"",IFERROR(SUMIFS('Rendimentos'!$I$7:$I$106,'Rendimentos'!$B$7:$B$106,"&gt;="&amp;D103,'Rendimentos'!$B$7:$B$106,"&lt;="&amp;E103),0))</f>
        <v/>
      </c>
      <c r="N103" s="26">
        <f>IF(OR(B103="",C103=""),"",IFERROR(L103-M103,0))</f>
        <v/>
      </c>
      <c r="O103" s="6">
        <f>IF(OR(B103="",C103=""),"",IFERROR(COUNTIFS('Rendimentos'!$B$7:$B$106,"&gt;="&amp;D103,'Rendimentos'!$B$7:$B$106,"&lt;="&amp;E103,'Rendimentos'!$L$7:$L$106,"&lt;&gt;Conciliado"),0))</f>
        <v/>
      </c>
      <c r="P103" s="4" t="n"/>
      <c r="Q103" s="25" t="n"/>
      <c r="R103" s="14" t="n"/>
      <c r="S103" s="13" t="n"/>
      <c r="T103" s="13" t="n"/>
      <c r="U103" s="6">
        <f>IF(OR(B103="",C103=""),"",IF(OR(P103="Submetida",P103="Substituída"),IF(Q103="","Falta data de submissão",IF(R103="","Falta referência do comprovativo",IF(Q103&gt;G103,"Data posterior ao prazo — confirmar","Submissão registada"))),IF(P103="Não submetida","Situação assinalada pelo utilizador",IF('Painel'!$B$6&gt;G103,"Prazo decorrido — confirmar no portal","Por preparar"))))</f>
        <v/>
      </c>
      <c r="V103" s="6">
        <f>IF(OR(B103="",C103=""),"",IFERROR(IF(COUNTIFS($B$10:$B$109,B103,$C$10:$C$109,C103)&gt;1,"Período duplicado — manter uma só linha",IF(ROUND(L103-SUM(H103:K103),2)&lt;&gt;0,"Total por categorias divergente",IF(N103&lt;&gt;0,"Diferença face a comprovativos",IF(O103&gt;0,"Registos por conciliar","Total interno conciliado")))),"Verificar"))</f>
        <v/>
      </c>
    </row>
    <row r="104">
      <c r="A104" s="6">
        <f>IF(B104="","",ROW()-9)</f>
        <v/>
      </c>
      <c r="B104" s="4" t="n"/>
      <c r="C104" s="4" t="n"/>
      <c r="D104" s="24">
        <f>IFERROR(DATE(B104,CHOOSE(MATCH(C104,{"T1","T2","T3","T4"},0),1,4,7,10),1),"")</f>
        <v/>
      </c>
      <c r="E104" s="24">
        <f>IFERROR(DATE(B104,CHOOSE(MATCH(C104,{"T1","T2","T3","T4"},0),4,7,10,13),0),"")</f>
        <v/>
      </c>
      <c r="F104" s="6">
        <f>IFERROR(CHOOSE(MATCH(C104,{"T1","T2","T3","T4"},0),"abril","julho","outubro","janeiro"),"")</f>
        <v/>
      </c>
      <c r="G104" s="24">
        <f>IFERROR(DATE(B104+IF(C104="T4",1,0),CHOOSE(MATCH(C104,{"T1","T2","T3","T4"},0),5,8,11,2),0),"")</f>
        <v/>
      </c>
      <c r="H104" s="26">
        <f>IF(OR(B104="",C104=""),"",IFERROR(SUMIFS('Rendimentos'!$J$7:$J$106,'Rendimentos'!$B$7:$B$106,"&gt;="&amp;D104,'Rendimentos'!$B$7:$B$106,"&lt;="&amp;E104,'Rendimentos'!$E$7:$E$106,"Vendas de bens"),0))</f>
        <v/>
      </c>
      <c r="I104" s="26">
        <f>IF(OR(B104="",C104=""),"",IFERROR(SUMIFS('Rendimentos'!$J$7:$J$106,'Rendimentos'!$B$7:$B$106,"&gt;="&amp;D104,'Rendimentos'!$B$7:$B$106,"&lt;="&amp;E104,'Rendimentos'!$E$7:$E$106,"Produção de bens"),0))</f>
        <v/>
      </c>
      <c r="J104" s="26">
        <f>IF(OR(B104="",C104=""),"",IFERROR(SUMIFS('Rendimentos'!$J$7:$J$106,'Rendimentos'!$B$7:$B$106,"&gt;="&amp;D104,'Rendimentos'!$B$7:$B$106,"&lt;="&amp;E104,'Rendimentos'!$E$7:$E$106,"Prestações de serviços"),0))</f>
        <v/>
      </c>
      <c r="K104" s="26">
        <f>IF(OR(B104="",C104=""),"",IFERROR(SUMIFS('Rendimentos'!$J$7:$J$106,'Rendimentos'!$B$7:$B$106,"&gt;="&amp;D104,'Rendimentos'!$B$7:$B$106,"&lt;="&amp;E104,'Rendimentos'!$E$7:$E$106,"Outros rendimentos"),0))</f>
        <v/>
      </c>
      <c r="L104" s="26">
        <f>IF(OR(B104="",C104=""),"",IFERROR(SUM(H104:K104),0))</f>
        <v/>
      </c>
      <c r="M104" s="26">
        <f>IF(OR(B104="",C104=""),"",IFERROR(SUMIFS('Rendimentos'!$I$7:$I$106,'Rendimentos'!$B$7:$B$106,"&gt;="&amp;D104,'Rendimentos'!$B$7:$B$106,"&lt;="&amp;E104),0))</f>
        <v/>
      </c>
      <c r="N104" s="26">
        <f>IF(OR(B104="",C104=""),"",IFERROR(L104-M104,0))</f>
        <v/>
      </c>
      <c r="O104" s="6">
        <f>IF(OR(B104="",C104=""),"",IFERROR(COUNTIFS('Rendimentos'!$B$7:$B$106,"&gt;="&amp;D104,'Rendimentos'!$B$7:$B$106,"&lt;="&amp;E104,'Rendimentos'!$L$7:$L$106,"&lt;&gt;Conciliado"),0))</f>
        <v/>
      </c>
      <c r="P104" s="4" t="n"/>
      <c r="Q104" s="25" t="n"/>
      <c r="R104" s="14" t="n"/>
      <c r="S104" s="13" t="n"/>
      <c r="T104" s="13" t="n"/>
      <c r="U104" s="6">
        <f>IF(OR(B104="",C104=""),"",IF(OR(P104="Submetida",P104="Substituída"),IF(Q104="","Falta data de submissão",IF(R104="","Falta referência do comprovativo",IF(Q104&gt;G104,"Data posterior ao prazo — confirmar","Submissão registada"))),IF(P104="Não submetida","Situação assinalada pelo utilizador",IF('Painel'!$B$6&gt;G104,"Prazo decorrido — confirmar no portal","Por preparar"))))</f>
        <v/>
      </c>
      <c r="V104" s="6">
        <f>IF(OR(B104="",C104=""),"",IFERROR(IF(COUNTIFS($B$10:$B$109,B104,$C$10:$C$109,C104)&gt;1,"Período duplicado — manter uma só linha",IF(ROUND(L104-SUM(H104:K104),2)&lt;&gt;0,"Total por categorias divergente",IF(N104&lt;&gt;0,"Diferença face a comprovativos",IF(O104&gt;0,"Registos por conciliar","Total interno conciliado")))),"Verificar"))</f>
        <v/>
      </c>
    </row>
    <row r="105">
      <c r="A105" s="6">
        <f>IF(B105="","",ROW()-9)</f>
        <v/>
      </c>
      <c r="B105" s="4" t="n"/>
      <c r="C105" s="4" t="n"/>
      <c r="D105" s="24">
        <f>IFERROR(DATE(B105,CHOOSE(MATCH(C105,{"T1","T2","T3","T4"},0),1,4,7,10),1),"")</f>
        <v/>
      </c>
      <c r="E105" s="24">
        <f>IFERROR(DATE(B105,CHOOSE(MATCH(C105,{"T1","T2","T3","T4"},0),4,7,10,13),0),"")</f>
        <v/>
      </c>
      <c r="F105" s="6">
        <f>IFERROR(CHOOSE(MATCH(C105,{"T1","T2","T3","T4"},0),"abril","julho","outubro","janeiro"),"")</f>
        <v/>
      </c>
      <c r="G105" s="24">
        <f>IFERROR(DATE(B105+IF(C105="T4",1,0),CHOOSE(MATCH(C105,{"T1","T2","T3","T4"},0),5,8,11,2),0),"")</f>
        <v/>
      </c>
      <c r="H105" s="26">
        <f>IF(OR(B105="",C105=""),"",IFERROR(SUMIFS('Rendimentos'!$J$7:$J$106,'Rendimentos'!$B$7:$B$106,"&gt;="&amp;D105,'Rendimentos'!$B$7:$B$106,"&lt;="&amp;E105,'Rendimentos'!$E$7:$E$106,"Vendas de bens"),0))</f>
        <v/>
      </c>
      <c r="I105" s="26">
        <f>IF(OR(B105="",C105=""),"",IFERROR(SUMIFS('Rendimentos'!$J$7:$J$106,'Rendimentos'!$B$7:$B$106,"&gt;="&amp;D105,'Rendimentos'!$B$7:$B$106,"&lt;="&amp;E105,'Rendimentos'!$E$7:$E$106,"Produção de bens"),0))</f>
        <v/>
      </c>
      <c r="J105" s="26">
        <f>IF(OR(B105="",C105=""),"",IFERROR(SUMIFS('Rendimentos'!$J$7:$J$106,'Rendimentos'!$B$7:$B$106,"&gt;="&amp;D105,'Rendimentos'!$B$7:$B$106,"&lt;="&amp;E105,'Rendimentos'!$E$7:$E$106,"Prestações de serviços"),0))</f>
        <v/>
      </c>
      <c r="K105" s="26">
        <f>IF(OR(B105="",C105=""),"",IFERROR(SUMIFS('Rendimentos'!$J$7:$J$106,'Rendimentos'!$B$7:$B$106,"&gt;="&amp;D105,'Rendimentos'!$B$7:$B$106,"&lt;="&amp;E105,'Rendimentos'!$E$7:$E$106,"Outros rendimentos"),0))</f>
        <v/>
      </c>
      <c r="L105" s="26">
        <f>IF(OR(B105="",C105=""),"",IFERROR(SUM(H105:K105),0))</f>
        <v/>
      </c>
      <c r="M105" s="26">
        <f>IF(OR(B105="",C105=""),"",IFERROR(SUMIFS('Rendimentos'!$I$7:$I$106,'Rendimentos'!$B$7:$B$106,"&gt;="&amp;D105,'Rendimentos'!$B$7:$B$106,"&lt;="&amp;E105),0))</f>
        <v/>
      </c>
      <c r="N105" s="26">
        <f>IF(OR(B105="",C105=""),"",IFERROR(L105-M105,0))</f>
        <v/>
      </c>
      <c r="O105" s="6">
        <f>IF(OR(B105="",C105=""),"",IFERROR(COUNTIFS('Rendimentos'!$B$7:$B$106,"&gt;="&amp;D105,'Rendimentos'!$B$7:$B$106,"&lt;="&amp;E105,'Rendimentos'!$L$7:$L$106,"&lt;&gt;Conciliado"),0))</f>
        <v/>
      </c>
      <c r="P105" s="4" t="n"/>
      <c r="Q105" s="25" t="n"/>
      <c r="R105" s="14" t="n"/>
      <c r="S105" s="13" t="n"/>
      <c r="T105" s="13" t="n"/>
      <c r="U105" s="6">
        <f>IF(OR(B105="",C105=""),"",IF(OR(P105="Submetida",P105="Substituída"),IF(Q105="","Falta data de submissão",IF(R105="","Falta referência do comprovativo",IF(Q105&gt;G105,"Data posterior ao prazo — confirmar","Submissão registada"))),IF(P105="Não submetida","Situação assinalada pelo utilizador",IF('Painel'!$B$6&gt;G105,"Prazo decorrido — confirmar no portal","Por preparar"))))</f>
        <v/>
      </c>
      <c r="V105" s="6">
        <f>IF(OR(B105="",C105=""),"",IFERROR(IF(COUNTIFS($B$10:$B$109,B105,$C$10:$C$109,C105)&gt;1,"Período duplicado — manter uma só linha",IF(ROUND(L105-SUM(H105:K105),2)&lt;&gt;0,"Total por categorias divergente",IF(N105&lt;&gt;0,"Diferença face a comprovativos",IF(O105&gt;0,"Registos por conciliar","Total interno conciliado")))),"Verificar"))</f>
        <v/>
      </c>
    </row>
    <row r="106">
      <c r="A106" s="6">
        <f>IF(B106="","",ROW()-9)</f>
        <v/>
      </c>
      <c r="B106" s="4" t="n"/>
      <c r="C106" s="4" t="n"/>
      <c r="D106" s="24">
        <f>IFERROR(DATE(B106,CHOOSE(MATCH(C106,{"T1","T2","T3","T4"},0),1,4,7,10),1),"")</f>
        <v/>
      </c>
      <c r="E106" s="24">
        <f>IFERROR(DATE(B106,CHOOSE(MATCH(C106,{"T1","T2","T3","T4"},0),4,7,10,13),0),"")</f>
        <v/>
      </c>
      <c r="F106" s="6">
        <f>IFERROR(CHOOSE(MATCH(C106,{"T1","T2","T3","T4"},0),"abril","julho","outubro","janeiro"),"")</f>
        <v/>
      </c>
      <c r="G106" s="24">
        <f>IFERROR(DATE(B106+IF(C106="T4",1,0),CHOOSE(MATCH(C106,{"T1","T2","T3","T4"},0),5,8,11,2),0),"")</f>
        <v/>
      </c>
      <c r="H106" s="26">
        <f>IF(OR(B106="",C106=""),"",IFERROR(SUMIFS('Rendimentos'!$J$7:$J$106,'Rendimentos'!$B$7:$B$106,"&gt;="&amp;D106,'Rendimentos'!$B$7:$B$106,"&lt;="&amp;E106,'Rendimentos'!$E$7:$E$106,"Vendas de bens"),0))</f>
        <v/>
      </c>
      <c r="I106" s="26">
        <f>IF(OR(B106="",C106=""),"",IFERROR(SUMIFS('Rendimentos'!$J$7:$J$106,'Rendimentos'!$B$7:$B$106,"&gt;="&amp;D106,'Rendimentos'!$B$7:$B$106,"&lt;="&amp;E106,'Rendimentos'!$E$7:$E$106,"Produção de bens"),0))</f>
        <v/>
      </c>
      <c r="J106" s="26">
        <f>IF(OR(B106="",C106=""),"",IFERROR(SUMIFS('Rendimentos'!$J$7:$J$106,'Rendimentos'!$B$7:$B$106,"&gt;="&amp;D106,'Rendimentos'!$B$7:$B$106,"&lt;="&amp;E106,'Rendimentos'!$E$7:$E$106,"Prestações de serviços"),0))</f>
        <v/>
      </c>
      <c r="K106" s="26">
        <f>IF(OR(B106="",C106=""),"",IFERROR(SUMIFS('Rendimentos'!$J$7:$J$106,'Rendimentos'!$B$7:$B$106,"&gt;="&amp;D106,'Rendimentos'!$B$7:$B$106,"&lt;="&amp;E106,'Rendimentos'!$E$7:$E$106,"Outros rendimentos"),0))</f>
        <v/>
      </c>
      <c r="L106" s="26">
        <f>IF(OR(B106="",C106=""),"",IFERROR(SUM(H106:K106),0))</f>
        <v/>
      </c>
      <c r="M106" s="26">
        <f>IF(OR(B106="",C106=""),"",IFERROR(SUMIFS('Rendimentos'!$I$7:$I$106,'Rendimentos'!$B$7:$B$106,"&gt;="&amp;D106,'Rendimentos'!$B$7:$B$106,"&lt;="&amp;E106),0))</f>
        <v/>
      </c>
      <c r="N106" s="26">
        <f>IF(OR(B106="",C106=""),"",IFERROR(L106-M106,0))</f>
        <v/>
      </c>
      <c r="O106" s="6">
        <f>IF(OR(B106="",C106=""),"",IFERROR(COUNTIFS('Rendimentos'!$B$7:$B$106,"&gt;="&amp;D106,'Rendimentos'!$B$7:$B$106,"&lt;="&amp;E106,'Rendimentos'!$L$7:$L$106,"&lt;&gt;Conciliado"),0))</f>
        <v/>
      </c>
      <c r="P106" s="4" t="n"/>
      <c r="Q106" s="25" t="n"/>
      <c r="R106" s="14" t="n"/>
      <c r="S106" s="13" t="n"/>
      <c r="T106" s="13" t="n"/>
      <c r="U106" s="6">
        <f>IF(OR(B106="",C106=""),"",IF(OR(P106="Submetida",P106="Substituída"),IF(Q106="","Falta data de submissão",IF(R106="","Falta referência do comprovativo",IF(Q106&gt;G106,"Data posterior ao prazo — confirmar","Submissão registada"))),IF(P106="Não submetida","Situação assinalada pelo utilizador",IF('Painel'!$B$6&gt;G106,"Prazo decorrido — confirmar no portal","Por preparar"))))</f>
        <v/>
      </c>
      <c r="V106" s="6">
        <f>IF(OR(B106="",C106=""),"",IFERROR(IF(COUNTIFS($B$10:$B$109,B106,$C$10:$C$109,C106)&gt;1,"Período duplicado — manter uma só linha",IF(ROUND(L106-SUM(H106:K106),2)&lt;&gt;0,"Total por categorias divergente",IF(N106&lt;&gt;0,"Diferença face a comprovativos",IF(O106&gt;0,"Registos por conciliar","Total interno conciliado")))),"Verificar"))</f>
        <v/>
      </c>
    </row>
    <row r="107">
      <c r="A107" s="6">
        <f>IF(B107="","",ROW()-9)</f>
        <v/>
      </c>
      <c r="B107" s="4" t="n"/>
      <c r="C107" s="4" t="n"/>
      <c r="D107" s="24">
        <f>IFERROR(DATE(B107,CHOOSE(MATCH(C107,{"T1","T2","T3","T4"},0),1,4,7,10),1),"")</f>
        <v/>
      </c>
      <c r="E107" s="24">
        <f>IFERROR(DATE(B107,CHOOSE(MATCH(C107,{"T1","T2","T3","T4"},0),4,7,10,13),0),"")</f>
        <v/>
      </c>
      <c r="F107" s="6">
        <f>IFERROR(CHOOSE(MATCH(C107,{"T1","T2","T3","T4"},0),"abril","julho","outubro","janeiro"),"")</f>
        <v/>
      </c>
      <c r="G107" s="24">
        <f>IFERROR(DATE(B107+IF(C107="T4",1,0),CHOOSE(MATCH(C107,{"T1","T2","T3","T4"},0),5,8,11,2),0),"")</f>
        <v/>
      </c>
      <c r="H107" s="26">
        <f>IF(OR(B107="",C107=""),"",IFERROR(SUMIFS('Rendimentos'!$J$7:$J$106,'Rendimentos'!$B$7:$B$106,"&gt;="&amp;D107,'Rendimentos'!$B$7:$B$106,"&lt;="&amp;E107,'Rendimentos'!$E$7:$E$106,"Vendas de bens"),0))</f>
        <v/>
      </c>
      <c r="I107" s="26">
        <f>IF(OR(B107="",C107=""),"",IFERROR(SUMIFS('Rendimentos'!$J$7:$J$106,'Rendimentos'!$B$7:$B$106,"&gt;="&amp;D107,'Rendimentos'!$B$7:$B$106,"&lt;="&amp;E107,'Rendimentos'!$E$7:$E$106,"Produção de bens"),0))</f>
        <v/>
      </c>
      <c r="J107" s="26">
        <f>IF(OR(B107="",C107=""),"",IFERROR(SUMIFS('Rendimentos'!$J$7:$J$106,'Rendimentos'!$B$7:$B$106,"&gt;="&amp;D107,'Rendimentos'!$B$7:$B$106,"&lt;="&amp;E107,'Rendimentos'!$E$7:$E$106,"Prestações de serviços"),0))</f>
        <v/>
      </c>
      <c r="K107" s="26">
        <f>IF(OR(B107="",C107=""),"",IFERROR(SUMIFS('Rendimentos'!$J$7:$J$106,'Rendimentos'!$B$7:$B$106,"&gt;="&amp;D107,'Rendimentos'!$B$7:$B$106,"&lt;="&amp;E107,'Rendimentos'!$E$7:$E$106,"Outros rendimentos"),0))</f>
        <v/>
      </c>
      <c r="L107" s="26">
        <f>IF(OR(B107="",C107=""),"",IFERROR(SUM(H107:K107),0))</f>
        <v/>
      </c>
      <c r="M107" s="26">
        <f>IF(OR(B107="",C107=""),"",IFERROR(SUMIFS('Rendimentos'!$I$7:$I$106,'Rendimentos'!$B$7:$B$106,"&gt;="&amp;D107,'Rendimentos'!$B$7:$B$106,"&lt;="&amp;E107),0))</f>
        <v/>
      </c>
      <c r="N107" s="26">
        <f>IF(OR(B107="",C107=""),"",IFERROR(L107-M107,0))</f>
        <v/>
      </c>
      <c r="O107" s="6">
        <f>IF(OR(B107="",C107=""),"",IFERROR(COUNTIFS('Rendimentos'!$B$7:$B$106,"&gt;="&amp;D107,'Rendimentos'!$B$7:$B$106,"&lt;="&amp;E107,'Rendimentos'!$L$7:$L$106,"&lt;&gt;Conciliado"),0))</f>
        <v/>
      </c>
      <c r="P107" s="4" t="n"/>
      <c r="Q107" s="25" t="n"/>
      <c r="R107" s="14" t="n"/>
      <c r="S107" s="13" t="n"/>
      <c r="T107" s="13" t="n"/>
      <c r="U107" s="6">
        <f>IF(OR(B107="",C107=""),"",IF(OR(P107="Submetida",P107="Substituída"),IF(Q107="","Falta data de submissão",IF(R107="","Falta referência do comprovativo",IF(Q107&gt;G107,"Data posterior ao prazo — confirmar","Submissão registada"))),IF(P107="Não submetida","Situação assinalada pelo utilizador",IF('Painel'!$B$6&gt;G107,"Prazo decorrido — confirmar no portal","Por preparar"))))</f>
        <v/>
      </c>
      <c r="V107" s="6">
        <f>IF(OR(B107="",C107=""),"",IFERROR(IF(COUNTIFS($B$10:$B$109,B107,$C$10:$C$109,C107)&gt;1,"Período duplicado — manter uma só linha",IF(ROUND(L107-SUM(H107:K107),2)&lt;&gt;0,"Total por categorias divergente",IF(N107&lt;&gt;0,"Diferença face a comprovativos",IF(O107&gt;0,"Registos por conciliar","Total interno conciliado")))),"Verificar"))</f>
        <v/>
      </c>
    </row>
    <row r="108">
      <c r="A108" s="6">
        <f>IF(B108="","",ROW()-9)</f>
        <v/>
      </c>
      <c r="B108" s="4" t="n"/>
      <c r="C108" s="4" t="n"/>
      <c r="D108" s="24">
        <f>IFERROR(DATE(B108,CHOOSE(MATCH(C108,{"T1","T2","T3","T4"},0),1,4,7,10),1),"")</f>
        <v/>
      </c>
      <c r="E108" s="24">
        <f>IFERROR(DATE(B108,CHOOSE(MATCH(C108,{"T1","T2","T3","T4"},0),4,7,10,13),0),"")</f>
        <v/>
      </c>
      <c r="F108" s="6">
        <f>IFERROR(CHOOSE(MATCH(C108,{"T1","T2","T3","T4"},0),"abril","julho","outubro","janeiro"),"")</f>
        <v/>
      </c>
      <c r="G108" s="24">
        <f>IFERROR(DATE(B108+IF(C108="T4",1,0),CHOOSE(MATCH(C108,{"T1","T2","T3","T4"},0),5,8,11,2),0),"")</f>
        <v/>
      </c>
      <c r="H108" s="26">
        <f>IF(OR(B108="",C108=""),"",IFERROR(SUMIFS('Rendimentos'!$J$7:$J$106,'Rendimentos'!$B$7:$B$106,"&gt;="&amp;D108,'Rendimentos'!$B$7:$B$106,"&lt;="&amp;E108,'Rendimentos'!$E$7:$E$106,"Vendas de bens"),0))</f>
        <v/>
      </c>
      <c r="I108" s="26">
        <f>IF(OR(B108="",C108=""),"",IFERROR(SUMIFS('Rendimentos'!$J$7:$J$106,'Rendimentos'!$B$7:$B$106,"&gt;="&amp;D108,'Rendimentos'!$B$7:$B$106,"&lt;="&amp;E108,'Rendimentos'!$E$7:$E$106,"Produção de bens"),0))</f>
        <v/>
      </c>
      <c r="J108" s="26">
        <f>IF(OR(B108="",C108=""),"",IFERROR(SUMIFS('Rendimentos'!$J$7:$J$106,'Rendimentos'!$B$7:$B$106,"&gt;="&amp;D108,'Rendimentos'!$B$7:$B$106,"&lt;="&amp;E108,'Rendimentos'!$E$7:$E$106,"Prestações de serviços"),0))</f>
        <v/>
      </c>
      <c r="K108" s="26">
        <f>IF(OR(B108="",C108=""),"",IFERROR(SUMIFS('Rendimentos'!$J$7:$J$106,'Rendimentos'!$B$7:$B$106,"&gt;="&amp;D108,'Rendimentos'!$B$7:$B$106,"&lt;="&amp;E108,'Rendimentos'!$E$7:$E$106,"Outros rendimentos"),0))</f>
        <v/>
      </c>
      <c r="L108" s="26">
        <f>IF(OR(B108="",C108=""),"",IFERROR(SUM(H108:K108),0))</f>
        <v/>
      </c>
      <c r="M108" s="26">
        <f>IF(OR(B108="",C108=""),"",IFERROR(SUMIFS('Rendimentos'!$I$7:$I$106,'Rendimentos'!$B$7:$B$106,"&gt;="&amp;D108,'Rendimentos'!$B$7:$B$106,"&lt;="&amp;E108),0))</f>
        <v/>
      </c>
      <c r="N108" s="26">
        <f>IF(OR(B108="",C108=""),"",IFERROR(L108-M108,0))</f>
        <v/>
      </c>
      <c r="O108" s="6">
        <f>IF(OR(B108="",C108=""),"",IFERROR(COUNTIFS('Rendimentos'!$B$7:$B$106,"&gt;="&amp;D108,'Rendimentos'!$B$7:$B$106,"&lt;="&amp;E108,'Rendimentos'!$L$7:$L$106,"&lt;&gt;Conciliado"),0))</f>
        <v/>
      </c>
      <c r="P108" s="4" t="n"/>
      <c r="Q108" s="25" t="n"/>
      <c r="R108" s="14" t="n"/>
      <c r="S108" s="13" t="n"/>
      <c r="T108" s="13" t="n"/>
      <c r="U108" s="6">
        <f>IF(OR(B108="",C108=""),"",IF(OR(P108="Submetida",P108="Substituída"),IF(Q108="","Falta data de submissão",IF(R108="","Falta referência do comprovativo",IF(Q108&gt;G108,"Data posterior ao prazo — confirmar","Submissão registada"))),IF(P108="Não submetida","Situação assinalada pelo utilizador",IF('Painel'!$B$6&gt;G108,"Prazo decorrido — confirmar no portal","Por preparar"))))</f>
        <v/>
      </c>
      <c r="V108" s="6">
        <f>IF(OR(B108="",C108=""),"",IFERROR(IF(COUNTIFS($B$10:$B$109,B108,$C$10:$C$109,C108)&gt;1,"Período duplicado — manter uma só linha",IF(ROUND(L108-SUM(H108:K108),2)&lt;&gt;0,"Total por categorias divergente",IF(N108&lt;&gt;0,"Diferença face a comprovativos",IF(O108&gt;0,"Registos por conciliar","Total interno conciliado")))),"Verificar"))</f>
        <v/>
      </c>
    </row>
    <row r="109">
      <c r="A109" s="6">
        <f>IF(B109="","",ROW()-9)</f>
        <v/>
      </c>
      <c r="B109" s="4" t="n"/>
      <c r="C109" s="4" t="n"/>
      <c r="D109" s="24">
        <f>IFERROR(DATE(B109,CHOOSE(MATCH(C109,{"T1","T2","T3","T4"},0),1,4,7,10),1),"")</f>
        <v/>
      </c>
      <c r="E109" s="24">
        <f>IFERROR(DATE(B109,CHOOSE(MATCH(C109,{"T1","T2","T3","T4"},0),4,7,10,13),0),"")</f>
        <v/>
      </c>
      <c r="F109" s="6">
        <f>IFERROR(CHOOSE(MATCH(C109,{"T1","T2","T3","T4"},0),"abril","julho","outubro","janeiro"),"")</f>
        <v/>
      </c>
      <c r="G109" s="24">
        <f>IFERROR(DATE(B109+IF(C109="T4",1,0),CHOOSE(MATCH(C109,{"T1","T2","T3","T4"},0),5,8,11,2),0),"")</f>
        <v/>
      </c>
      <c r="H109" s="26">
        <f>IF(OR(B109="",C109=""),"",IFERROR(SUMIFS('Rendimentos'!$J$7:$J$106,'Rendimentos'!$B$7:$B$106,"&gt;="&amp;D109,'Rendimentos'!$B$7:$B$106,"&lt;="&amp;E109,'Rendimentos'!$E$7:$E$106,"Vendas de bens"),0))</f>
        <v/>
      </c>
      <c r="I109" s="26">
        <f>IF(OR(B109="",C109=""),"",IFERROR(SUMIFS('Rendimentos'!$J$7:$J$106,'Rendimentos'!$B$7:$B$106,"&gt;="&amp;D109,'Rendimentos'!$B$7:$B$106,"&lt;="&amp;E109,'Rendimentos'!$E$7:$E$106,"Produção de bens"),0))</f>
        <v/>
      </c>
      <c r="J109" s="26">
        <f>IF(OR(B109="",C109=""),"",IFERROR(SUMIFS('Rendimentos'!$J$7:$J$106,'Rendimentos'!$B$7:$B$106,"&gt;="&amp;D109,'Rendimentos'!$B$7:$B$106,"&lt;="&amp;E109,'Rendimentos'!$E$7:$E$106,"Prestações de serviços"),0))</f>
        <v/>
      </c>
      <c r="K109" s="26">
        <f>IF(OR(B109="",C109=""),"",IFERROR(SUMIFS('Rendimentos'!$J$7:$J$106,'Rendimentos'!$B$7:$B$106,"&gt;="&amp;D109,'Rendimentos'!$B$7:$B$106,"&lt;="&amp;E109,'Rendimentos'!$E$7:$E$106,"Outros rendimentos"),0))</f>
        <v/>
      </c>
      <c r="L109" s="26">
        <f>IF(OR(B109="",C109=""),"",IFERROR(SUM(H109:K109),0))</f>
        <v/>
      </c>
      <c r="M109" s="26">
        <f>IF(OR(B109="",C109=""),"",IFERROR(SUMIFS('Rendimentos'!$I$7:$I$106,'Rendimentos'!$B$7:$B$106,"&gt;="&amp;D109,'Rendimentos'!$B$7:$B$106,"&lt;="&amp;E109),0))</f>
        <v/>
      </c>
      <c r="N109" s="26">
        <f>IF(OR(B109="",C109=""),"",IFERROR(L109-M109,0))</f>
        <v/>
      </c>
      <c r="O109" s="6">
        <f>IF(OR(B109="",C109=""),"",IFERROR(COUNTIFS('Rendimentos'!$B$7:$B$106,"&gt;="&amp;D109,'Rendimentos'!$B$7:$B$106,"&lt;="&amp;E109,'Rendimentos'!$L$7:$L$106,"&lt;&gt;Conciliado"),0))</f>
        <v/>
      </c>
      <c r="P109" s="4" t="n"/>
      <c r="Q109" s="25" t="n"/>
      <c r="R109" s="14" t="n"/>
      <c r="S109" s="13" t="n"/>
      <c r="T109" s="13" t="n"/>
      <c r="U109" s="6">
        <f>IF(OR(B109="",C109=""),"",IF(OR(P109="Submetida",P109="Substituída"),IF(Q109="","Falta data de submissão",IF(R109="","Falta referência do comprovativo",IF(Q109&gt;G109,"Data posterior ao prazo — confirmar","Submissão registada"))),IF(P109="Não submetida","Situação assinalada pelo utilizador",IF('Painel'!$B$6&gt;G109,"Prazo decorrido — confirmar no portal","Por preparar"))))</f>
        <v/>
      </c>
      <c r="V109" s="6">
        <f>IF(OR(B109="",C109=""),"",IFERROR(IF(COUNTIFS($B$10:$B$109,B109,$C$10:$C$109,C109)&gt;1,"Período duplicado — manter uma só linha",IF(ROUND(L109-SUM(H109:K109),2)&lt;&gt;0,"Total por categorias divergente",IF(N109&lt;&gt;0,"Diferença face a comprovativos",IF(O109&gt;0,"Registos por conciliar","Total interno conciliado")))),"Verificar"))</f>
        <v/>
      </c>
    </row>
  </sheetData>
  <mergeCells count="1">
    <mergeCell ref="A1:V1"/>
  </mergeCells>
  <conditionalFormatting sqref="N10:N109">
    <cfRule type="expression" priority="1" dxfId="0" stopIfTrue="1">
      <formula>AND($B10&lt;&gt;"",$N10&lt;&gt;0)</formula>
    </cfRule>
  </conditionalFormatting>
  <conditionalFormatting sqref="O10:O109">
    <cfRule type="expression" priority="2" dxfId="1" stopIfTrue="1">
      <formula>AND($B10&lt;&gt;"",$O10&gt;0)</formula>
    </cfRule>
  </conditionalFormatting>
  <conditionalFormatting sqref="U10:U109">
    <cfRule type="expression" priority="3" dxfId="0" stopIfTrue="1">
      <formula>AND($B10&lt;&gt;"",COUNTIF($U10,"*Falta*")&gt;0)</formula>
    </cfRule>
    <cfRule type="expression" priority="4" dxfId="1" stopIfTrue="1">
      <formula>AND($B10&lt;&gt;"",OR(COUNTIF($U10,"*confirmar*")&gt;0,$U10="Por preparar",COUNTIF($U10,"*Prazo decorrido*")&gt;0))</formula>
    </cfRule>
    <cfRule type="expression" priority="5" dxfId="2" stopIfTrue="1">
      <formula>AND($B10&lt;&gt;"",$U10="Submissão registada")</formula>
    </cfRule>
  </conditionalFormatting>
  <conditionalFormatting sqref="V10:V109">
    <cfRule type="expression" priority="6" dxfId="2" stopIfTrue="1">
      <formula>AND($B10&lt;&gt;"",$V10="Total interno conciliado")</formula>
    </cfRule>
    <cfRule type="expression" priority="7" dxfId="0" stopIfTrue="1">
      <formula>AND($B10&lt;&gt;"",OR(COUNTIF($V10,"*divergente*")&gt;0,COUNTIF($V10,"*duplicado*")&gt;0))</formula>
    </cfRule>
    <cfRule type="expression" priority="8" dxfId="1" stopIfTrue="1">
      <formula>AND($B10&lt;&gt;"",OR(COUNTIF($V10,"*Diferença*")&gt;0,COUNTIF($V10,"*conciliar*")&gt;0))</formula>
    </cfRule>
  </conditionalFormatting>
  <dataValidations count="4">
    <dataValidation sqref="B10:B109" showErrorMessage="1" showInputMessage="1" allowBlank="1" type="whole" operator="between">
      <formula1>2000</formula1>
      <formula2>2100</formula2>
    </dataValidation>
    <dataValidation sqref="C10:C109" showErrorMessage="1" showInputMessage="1" allowBlank="1" errorTitle="Trimestre inválido" error="Seleccione um trimestre da lista." promptTitle="Trimestre" prompt="Seleccione o trimestre a consolidar." type="list">
      <formula1>='Instruções'!$L$3:$L$6</formula1>
    </dataValidation>
    <dataValidation sqref="P10:P109" showErrorMessage="1" showInputMessage="1" allowBlank="1" errorTitle="Estado inválido" error="Seleccione um estado da lista." promptTitle="Estado no portal" prompt="Registe a situação observada na Segurança Social Direta." type="list">
      <formula1>='Instruções'!$N$3:$N$6</formula1>
    </dataValidation>
    <dataValidation sqref="Q10:Q109" showErrorMessage="1" showInputMessage="1" allowBlank="1" errorTitle="Data inválida" error="Introduza uma data válida." promptTitle="Data de submissão" prompt="Introduza a data de submissão ou de substituição, quando aplicável." type="date" operator="between">
      <formula1>1</formula1>
      <formula2>2958465</formula2>
    </dataValidation>
  </dataValidations>
  <hyperlinks>
    <hyperlink xmlns:r="http://schemas.openxmlformats.org/officeDocument/2006/relationships" ref="B7" r:id="rId1"/>
  </hyperlink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tabColor rgb="0064748B"/>
    <outlinePr summaryBelow="1" summaryRight="1"/>
    <pageSetUpPr/>
  </sheetPr>
  <dimension ref="A1:N4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5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hidden="1" width="13" customWidth="1" min="10" max="10"/>
    <col hidden="1" width="13" customWidth="1" min="11" max="11"/>
    <col hidden="1" width="13" customWidth="1" min="12" max="12"/>
    <col hidden="1" width="13" customWidth="1" min="13" max="13"/>
    <col hidden="1" width="13" customWidth="1" min="14" max="14"/>
  </cols>
  <sheetData>
    <row r="1" ht="28" customHeight="1">
      <c r="A1" s="1" t="inlineStr">
        <is>
          <t>Instruções de utilização e limites do ficheiro</t>
        </is>
      </c>
      <c r="B1" s="22" t="n"/>
      <c r="C1" s="22" t="n"/>
      <c r="D1" s="22" t="n"/>
      <c r="E1" s="22" t="n"/>
      <c r="F1" s="22" t="n"/>
      <c r="G1" s="22" t="n"/>
      <c r="H1" s="23" t="n"/>
    </row>
    <row r="3">
      <c r="A3" s="18" t="inlineStr">
        <is>
          <t>Finalidade</t>
        </is>
      </c>
      <c r="J3" s="19" t="inlineStr">
        <is>
          <t>Vendas de bens</t>
        </is>
      </c>
      <c r="K3" s="19" t="inlineStr">
        <is>
          <t>Recibo verde emitido</t>
        </is>
      </c>
      <c r="L3" s="19" t="inlineStr">
        <is>
          <t>T1</t>
        </is>
      </c>
      <c r="M3" s="19" t="inlineStr">
        <is>
          <t>Todos</t>
        </is>
      </c>
      <c r="N3" s="19" t="inlineStr">
        <is>
          <t>Por preparar</t>
        </is>
      </c>
    </row>
    <row r="4" ht="75" customHeight="1">
      <c r="A4" s="20" t="inlineStr">
        <is>
          <t>Este ficheiro organiza os rendimentos dos três meses anteriores ao mês declarativo, separa vendas de bens, produção de bens, prestações de serviços e outros rendimentos, e permite uma conciliação interna com comprovativos ou recibos registados.
O ficheiro não substitui a Segurança Social Direta, não submete declarações, não apura contribuições e não determina enquadramento, isenções, bases contributivas, prazos especiais ou condições de substituição.</t>
        </is>
      </c>
      <c r="J4" s="19" t="inlineStr">
        <is>
          <t>Produção de bens</t>
        </is>
      </c>
      <c r="K4" s="19" t="inlineStr">
        <is>
          <t>Fatura-recibo emitida</t>
        </is>
      </c>
      <c r="L4" s="19" t="inlineStr">
        <is>
          <t>T2</t>
        </is>
      </c>
      <c r="M4" s="19" t="inlineStr">
        <is>
          <t>T1</t>
        </is>
      </c>
      <c r="N4" s="19" t="inlineStr">
        <is>
          <t>Submetida</t>
        </is>
      </c>
    </row>
    <row r="5">
      <c r="J5" s="19" t="inlineStr">
        <is>
          <t>Prestações de serviços</t>
        </is>
      </c>
      <c r="K5" s="19" t="inlineStr">
        <is>
          <t>Fatura emitida</t>
        </is>
      </c>
      <c r="L5" s="19" t="inlineStr">
        <is>
          <t>T3</t>
        </is>
      </c>
      <c r="M5" s="19" t="inlineStr">
        <is>
          <t>T2</t>
        </is>
      </c>
      <c r="N5" s="19" t="inlineStr">
        <is>
          <t>Substituída</t>
        </is>
      </c>
    </row>
    <row r="6">
      <c r="J6" s="19" t="inlineStr">
        <is>
          <t>Outros rendimentos</t>
        </is>
      </c>
      <c r="K6" s="19" t="inlineStr">
        <is>
          <t>Nota de crédito</t>
        </is>
      </c>
      <c r="L6" s="19" t="inlineStr">
        <is>
          <t>T4</t>
        </is>
      </c>
      <c r="M6" s="19" t="inlineStr">
        <is>
          <t>T3</t>
        </is>
      </c>
      <c r="N6" s="19" t="inlineStr">
        <is>
          <t>Não submetida</t>
        </is>
      </c>
    </row>
    <row r="7">
      <c r="A7" s="18" t="inlineStr">
        <is>
          <t>Utilização recomendada</t>
        </is>
      </c>
      <c r="K7" s="19" t="inlineStr">
        <is>
          <t>Outro comprovativo</t>
        </is>
      </c>
      <c r="M7" s="19" t="inlineStr">
        <is>
          <t>T4</t>
        </is>
      </c>
    </row>
    <row r="8" ht="180" customHeight="1">
      <c r="A8" s="20" t="inlineStr">
        <is>
          <t>1. Preencha os seus dados de organização interna na folha Declarações, se forem úteis.
2. Registe cada rendimento na folha Rendimentos.
3. Seleccione a categoria de rendimento que irá confirmar na Segurança Social Direta.
4. Indique o valor constante do comprovativo e o valor interno a declarar.
5. Reveja os avisos da coluna Estado da conciliação.
6. Na folha Declarações, crie uma única linha para cada ano e trimestre.
7. Confirme os totais internos, diferenças e registos pendentes antes de utilizar o portal.
8. Registe o estado de submissão, a data, a referência e a localização do comprovativo.
9. Quando existir substituição, seleccione Substituída, registe a nova data e guarde a nova referência do comprovativo.
10. Confirme sempre os dados e o resultado final na Segurança Social Direta.</t>
        </is>
      </c>
      <c r="K8" s="19" t="inlineStr">
        <is>
          <t>Sem comprovativo</t>
        </is>
      </c>
    </row>
    <row r="20">
      <c r="A20" s="18" t="inlineStr">
        <is>
          <t>Data-limite apresentada</t>
        </is>
      </c>
    </row>
    <row r="21" ht="140" customHeight="1">
      <c r="A21" s="20" t="inlineStr">
        <is>
          <t>Segundo o guia oficial indicado abaixo, a declaração trimestral é apresentada na Segurança Social Direta até ao último dia de janeiro, abril, julho e outubro. O ficheiro calcula estas datas a partir do trimestre seleccionado:
- Rendimentos de janeiro a março: mês declarativo abril.
- Rendimentos de abril a junho: mês declarativo julho.
- Rendimentos de julho a setembro: mês declarativo outubro.
- Rendimentos de outubro a dezembro: mês declarativo janeiro do ano seguinte.
O indicador de prazo é apenas um aviso de acompanhamento interno. Confirme eventuais situações específicas, alterações de regras ou condições de substituição na fonte oficial e no portal.</t>
        </is>
      </c>
    </row>
    <row r="31">
      <c r="A31" s="18" t="inlineStr">
        <is>
          <t>Excepções e alertas</t>
        </is>
      </c>
    </row>
    <row r="32" ht="160" customHeight="1">
      <c r="A32" s="20" t="inlineStr">
        <is>
          <t>- Diferença a verificar significa que o valor interno a declarar não coincide com o valor registado no comprovativo.
- Sem valor de comprovativo significa que existe valor a declarar, mas não foi indicado um montante no comprovativo.
- Período duplicado — manter uma só linha evita a leitura duplicada do mesmo trimestre na folha Declarações.
- Data posterior ao prazo — confirmar não é uma conclusão de incumprimento; é um aviso para confirmar a situação no portal.
- Para notas de crédito, correcções ou outros movimentos não lineares, confirme o tratamento aplicável antes de os considerar no valor a declarar.
- Não introduza dados pessoais de clientes além dos estritamente necessários para a sua organização interna.
- As linhas vazias já contêm fórmulas calculadas. Para ultrapassar as 100 linhas disponíveis, copie uma linha operacional completa, incluindo fórmulas, validações e formatação.</t>
        </is>
      </c>
    </row>
    <row r="42">
      <c r="A42" s="18" t="inlineStr">
        <is>
          <t>Fonte oficial</t>
        </is>
      </c>
    </row>
    <row r="44">
      <c r="A44" s="21" t="inlineStr">
        <is>
          <t>Guia oficial da Segurança Social — Trabalhador independente / novo regime</t>
        </is>
      </c>
    </row>
  </sheetData>
  <mergeCells count="1">
    <mergeCell ref="A1:H1"/>
  </mergeCells>
  <hyperlinks>
    <hyperlink xmlns:r="http://schemas.openxmlformats.org/officeDocument/2006/relationships" ref="A4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Portugal em Excel</dc:creator>
  <dc:title xmlns:dc="http://purl.org/dc/elements/1.1/">Declaração trimestral à Segurança Social — apoio de recolha e controlo</dc:title>
  <dc:subject xmlns:dc="http://purl.org/dc/elements/1.1/">Registo de rendimentos trimestrais, conciliação interna e acompanhamento de submissão</dc:subject>
  <dcterms:created xmlns:dcterms="http://purl.org/dc/terms/" xmlns:xsi="http://www.w3.org/2001/XMLSchema-instance" xsi:type="dcterms:W3CDTF">2026-08-31T14:19:05Z</dcterms:created>
  <dcterms:modified xmlns:dcterms="http://purl.org/dc/terms/" xmlns:xsi="http://www.w3.org/2001/XMLSchema-instance" xsi:type="dcterms:W3CDTF">2026-08-31T14:19:05Z</dcterms:modified>
</cp:coreProperties>
</file>