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Estimativa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pt-PT]"/>
    <numFmt numFmtId="165" formatCode="d/m/yyyy"/>
    <numFmt numFmtId="166" formatCode="0.000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B4F00"/>
      <sz val="10"/>
    </font>
    <font>
      <name val="Calibri"/>
      <b val="1"/>
      <color rgb="001F2933"/>
      <sz val="10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color rgb="000563C1"/>
      <sz val="10"/>
      <u val="single"/>
    </font>
  </fonts>
  <fills count="11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5F0E6"/>
      </patternFill>
    </fill>
    <fill>
      <patternFill patternType="solid">
        <fgColor rgb="00E7EAEC"/>
      </patternFill>
    </fill>
    <fill>
      <patternFill patternType="solid">
        <fgColor rgb="00146B4A"/>
      </patternFill>
    </fill>
    <fill>
      <patternFill patternType="solid">
        <fgColor rgb="00FFF3D6"/>
      </patternFill>
    </fill>
    <fill>
      <patternFill patternType="solid">
        <fgColor rgb="00DDEFE5"/>
      </patternFill>
    </fill>
    <fill>
      <patternFill patternType="solid">
        <fgColor rgb="00FFF0C2"/>
      </patternFill>
    </fill>
    <fill>
      <patternFill patternType="solid">
        <fgColor rgb="00F7D9D2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/>
    </xf>
    <xf numFmtId="0" fontId="5" fillId="6" borderId="1" applyProtection="1" pivotButton="0" quotePrefix="0" xfId="0">
      <protection locked="0" hidden="0"/>
    </xf>
    <xf numFmtId="165" fontId="5" fillId="6" borderId="1" applyAlignment="1" applyProtection="1" pivotButton="0" quotePrefix="0" xfId="0">
      <alignment horizontal="center" vertical="center"/>
      <protection locked="0" hidden="0"/>
    </xf>
    <xf numFmtId="0" fontId="5" fillId="6" borderId="1" applyAlignment="1" applyProtection="1" pivotButton="0" quotePrefix="0" xfId="0">
      <alignment horizontal="left" vertical="top" wrapText="1"/>
      <protection locked="0" hidden="0"/>
    </xf>
    <xf numFmtId="0" fontId="5" fillId="6" borderId="1" applyAlignment="1" applyProtection="1" pivotButton="0" quotePrefix="0" xfId="0">
      <alignment horizontal="center" vertical="center"/>
      <protection locked="0" hidden="0"/>
    </xf>
    <xf numFmtId="164" fontId="5" fillId="6" borderId="1" applyAlignment="1" applyProtection="1" pivotButton="0" quotePrefix="0" xfId="0">
      <alignment horizontal="center" vertical="center"/>
      <protection locked="0" hidden="0"/>
    </xf>
    <xf numFmtId="0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left" vertical="top" wrapText="1"/>
    </xf>
    <xf numFmtId="166" fontId="5" fillId="6" borderId="1" applyAlignment="1" applyProtection="1" pivotButton="0" quotePrefix="0" xfId="0">
      <alignment horizontal="center" vertical="center"/>
      <protection locked="0" hidden="0"/>
    </xf>
    <xf numFmtId="0" fontId="4" fillId="5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Calibri"/>
        <b val="1"/>
        <color rgb="00146B4A"/>
        <sz val="10"/>
      </font>
      <fill>
        <patternFill patternType="solid">
          <fgColor rgb="00DDEFE5"/>
        </patternFill>
      </fill>
    </dxf>
    <dxf>
      <font>
        <name val="Calibri"/>
        <b val="1"/>
        <color rgb="00C75B39"/>
        <sz val="10"/>
      </font>
      <fill>
        <patternFill patternType="solid">
          <fgColor rgb="00FFF0C2"/>
        </patternFill>
      </fill>
    </dxf>
    <dxf>
      <font>
        <name val="Calibri"/>
        <b val="1"/>
        <color rgb="00C75B39"/>
        <sz val="10"/>
      </font>
      <fill>
        <patternFill patternType="solid">
          <fgColor rgb="00F7D9D2"/>
        </patternFill>
      </fill>
    </dxf>
    <dxf>
      <font>
        <name val="Calibri"/>
        <i val="1"/>
        <color rgb="006B4F00"/>
        <sz val="10"/>
      </font>
      <fill>
        <patternFill patternType="solid">
          <fgColor rgb="00FFF0C2"/>
        </patternFill>
      </fill>
    </dxf>
    <dxf>
      <font>
        <name val="Calibri"/>
        <color rgb="001F2933"/>
        <sz val="10"/>
      </font>
      <fill>
        <patternFill patternType="solid">
          <fgColor rgb="00E7EA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das linhas registadas</a:t>
            </a:r>
          </a:p>
        </rich>
      </tx>
    </title>
    <plotArea>
      <barChart>
        <barDir val="col"/>
        <grouping val="clustered"/>
        <varyColors val="1"/>
        <ser>
          <idx val="0"/>
          <order val="0"/>
          <tx>
            <strRef>
              <f>'Painel'!E11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6B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8BAFC4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E39B48"/>
              </a:solidFill>
              <a:ln xmlns:a="http://schemas.openxmlformats.org/drawingml/2006/main">
                <a:prstDash val="solid"/>
              </a:ln>
            </spPr>
          </dPt>
          <cat>
            <numRef>
              <f>'Painel'!$D$12:$D$14</f>
            </numRef>
          </cat>
          <val>
            <numRef>
              <f>'Painel'!$E$12:$E$14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linhas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stimates" displayName="tblEstimates" ref="A4:T104" headerRowCount="1">
  <autoFilter ref="A4:T104"/>
  <tableColumns count="20">
    <tableColumn id="1" name="N.º"/>
    <tableColumn id="2" name="ID facto"/>
    <tableColumn id="3" name="Data do facto tributário"/>
    <tableColumn id="4" name="Data relevante para vigência da taxa"/>
    <tableColumn id="5" name="Descrição do facto / operação"/>
    <tableColumn id="6" name="ID do parâmetro"/>
    <tableColumn id="7" name="Valor tributável"/>
    <tableColumn id="8" name="Tratamento indicado"/>
    <tableColumn id="9" name="Fundamentação / observações"/>
    <tableColumn id="10" name="Tipo de aplicação"/>
    <tableColumn id="11" name="Taxa percentual"/>
    <tableColumn id="12" name="Montante fixo"/>
    <tableColumn id="13" name="Regra de acumulação"/>
    <tableColumn id="14" name="Início de vigência"/>
    <tableColumn id="15" name="Fim de vigência"/>
    <tableColumn id="16" name="N.º de componentes do facto"/>
    <tableColumn id="17" name="Controlo de acumulação"/>
    <tableColumn id="18" name="Imposto estimado"/>
    <tableColumn id="19" name="Estado"/>
    <tableColumn id="20" name="Fonte / referênci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Parameters" displayName="tblParameters" ref="A7:L107" headerRowCount="1">
  <autoFilter ref="A7:L107"/>
  <tableColumns count="12">
    <tableColumn id="1" name="ID do parâmetro"/>
    <tableColumn id="2" name="Verba TGIS / referência"/>
    <tableColumn id="3" name="Descrição curta"/>
    <tableColumn id="4" name="Tipo de aplicação"/>
    <tableColumn id="5" name="Taxa percentual"/>
    <tableColumn id="6" name="Montante fixo"/>
    <tableColumn id="7" name="Início de vigência"/>
    <tableColumn id="8" name="Fim de vigência"/>
    <tableColumn id="9" name="Regra de acumulação"/>
    <tableColumn id="10" name="Fonte oficial / referência"/>
    <tableColumn id="11" name="Observações"/>
    <tableColumn id="12" name="Control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info.portaldasfinancas.gov.pt/pt/informacao_fiscal/codigos_tributarios/selo/Pages/ccod-selo-tabgiselo.aspx" TargetMode="External" Id="rId1"/><Relationship Type="http://schemas.openxmlformats.org/officeDocument/2006/relationships/hyperlink" Target="https://info.portaldasfinancas.gov.pt/pt/informacao_fiscal/codigos_tributarios/selo/Pages/selo22.aspx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4" customWidth="1" min="3" max="3"/>
    <col width="43" customWidth="1" min="4" max="4"/>
    <col width="18" customWidth="1" min="5" max="5"/>
    <col width="4" customWidth="1" min="6" max="6"/>
    <col width="14" customWidth="1" min="7" max="7"/>
    <col width="14" customWidth="1" min="8" max="8"/>
  </cols>
  <sheetData>
    <row r="1" ht="26" customHeight="1">
      <c r="A1" s="1" t="inlineStr">
        <is>
          <t>Estimativa de Imposto do Selo — Portugal</t>
        </is>
      </c>
      <c r="B1" s="30" t="n"/>
      <c r="C1" s="30" t="n"/>
      <c r="D1" s="30" t="n"/>
      <c r="E1" s="30" t="n"/>
      <c r="F1" s="30" t="n"/>
      <c r="G1" s="30" t="n"/>
      <c r="H1" s="31" t="n"/>
    </row>
    <row r="2" ht="34" customHeight="1">
      <c r="A2" s="2" t="inlineStr">
        <is>
          <t>Ferramenta de apoio à estimativa. Confirme a verba, a taxa, a vigência e as regras aplicáveis nas fontes oficiais antes de utilizar qualquer resultado.</t>
        </is>
      </c>
    </row>
    <row r="3"/>
    <row r="4">
      <c r="A4" s="3" t="inlineStr">
        <is>
          <t>Estimativa bruta calculada</t>
        </is>
      </c>
      <c r="B4" s="4">
        <f>SUM('Estimativa'!$R$5:$R$104)</f>
        <v/>
      </c>
      <c r="D4" s="5">
        <f>IF(B15=0,"Sem pendências técnicas nas linhas registadas","Existem linhas pendentes ou a rever")</f>
        <v/>
      </c>
    </row>
    <row r="5">
      <c r="A5" s="3" t="inlineStr">
        <is>
          <t>Estimativa em linhas sem alertas</t>
        </is>
      </c>
      <c r="B5" s="4">
        <f>SUMIFS('Estimativa'!$R$5:$R$104,'Estimativa'!$S$5:$S$104,"Calculado*")</f>
        <v/>
      </c>
      <c r="D5" s="5">
        <f>IF('Parâmetros'!$B$4="","Data de actualização dos parâmetros por preencher","Verificar se os parâmetros correspondem à data relevante de cada facto")</f>
        <v/>
      </c>
    </row>
    <row r="6">
      <c r="A6" s="3" t="inlineStr">
        <is>
          <t>Montante em linhas assinaladas</t>
        </is>
      </c>
      <c r="B6" s="4">
        <f>IFERROR(B4-B5,0)</f>
        <v/>
      </c>
    </row>
    <row r="7">
      <c r="A7" s="3" t="inlineStr">
        <is>
          <t>Total calculado por taxa percentual</t>
        </is>
      </c>
      <c r="B7" s="4">
        <f>SUMIFS('Estimativa'!$R$5:$R$104,'Estimativa'!$J$5:$J$104,"Percentual")</f>
        <v/>
      </c>
    </row>
    <row r="8">
      <c r="A8" s="3" t="inlineStr">
        <is>
          <t>Total calculado por montante fixo</t>
        </is>
      </c>
      <c r="B8" s="4">
        <f>SUMIFS('Estimativa'!$R$5:$R$104,'Estimativa'!$J$5:$J$104,"Montante fixo")</f>
        <v/>
      </c>
    </row>
    <row r="9">
      <c r="A9" s="3" t="inlineStr">
        <is>
          <t>Diferença de reconciliação</t>
        </is>
      </c>
      <c r="B9" s="4">
        <f>IFERROR(B4-SUM(B7:B8),0)</f>
        <v/>
      </c>
    </row>
    <row r="10">
      <c r="A10" s="3" t="inlineStr">
        <is>
          <t>Estado do controlo de totais</t>
        </is>
      </c>
      <c r="B10" s="6">
        <f>IF(ABS(B9)&lt;='Parâmetros'!$B$3,"Totais conciliados","Rever diferença de controlo")</f>
        <v/>
      </c>
    </row>
    <row r="11">
      <c r="D11" s="7" t="inlineStr">
        <is>
          <t>Estado das linhas</t>
        </is>
      </c>
      <c r="E11" s="7" t="inlineStr">
        <is>
          <t>Quantidade</t>
        </is>
      </c>
    </row>
    <row r="12">
      <c r="A12" s="3" t="inlineStr">
        <is>
          <t>Linhas registadas</t>
        </is>
      </c>
      <c r="B12" s="8">
        <f>COUNTIF('Estimativa'!$B$5:$B$104,"&lt;&gt;")</f>
        <v/>
      </c>
      <c r="D12" s="9" t="inlineStr">
        <is>
          <t>Calculadas</t>
        </is>
      </c>
      <c r="E12" s="8">
        <f>B13</f>
        <v/>
      </c>
    </row>
    <row r="13">
      <c r="A13" s="3" t="inlineStr">
        <is>
          <t>Linhas calculadas</t>
        </is>
      </c>
      <c r="B13" s="8">
        <f>COUNTIF('Estimativa'!$S$5:$S$104,"Calculado*")</f>
        <v/>
      </c>
      <c r="D13" s="9" t="inlineStr">
        <is>
          <t>Sem estimativa registada</t>
        </is>
      </c>
      <c r="E13" s="8">
        <f>B14</f>
        <v/>
      </c>
    </row>
    <row r="14">
      <c r="A14" s="3" t="inlineStr">
        <is>
          <t>Linhas sem estimativa registada</t>
        </is>
      </c>
      <c r="B14" s="8">
        <f>COUNTIF('Estimativa'!$S$5:$S$104,"Registado sem estimativa")</f>
        <v/>
      </c>
      <c r="D14" s="9" t="inlineStr">
        <is>
          <t>Pendentes ou a rever</t>
        </is>
      </c>
      <c r="E14" s="8">
        <f>B15</f>
        <v/>
      </c>
    </row>
    <row r="15">
      <c r="A15" s="3" t="inlineStr">
        <is>
          <t>Linhas pendentes ou a rever</t>
        </is>
      </c>
      <c r="B15" s="8">
        <f>IFERROR(B12-B13-B14,0)</f>
        <v/>
      </c>
      <c r="E15">
        <f>""</f>
        <v/>
      </c>
    </row>
    <row r="16">
      <c r="A16" s="3" t="inlineStr">
        <is>
          <t>Linhas com mais de uma componente</t>
        </is>
      </c>
      <c r="B16" s="8">
        <f>COUNTIFS('Estimativa'!$B$5:$B$104,"&lt;&gt;",'Estimativa'!$Q$5:$Q$104,"&lt;&gt;Sem acumulação")</f>
        <v/>
      </c>
      <c r="E16">
        <f>""</f>
        <v/>
      </c>
    </row>
    <row r="17">
      <c r="A17" s="3" t="inlineStr">
        <is>
          <t>Linhas fora da vigência indicada</t>
        </is>
      </c>
      <c r="B17" s="8">
        <f>COUNTIF('Estimativa'!$S$5:$S$104,"Data fora da vigência")</f>
        <v/>
      </c>
      <c r="E17">
        <f>""</f>
        <v/>
      </c>
    </row>
    <row r="18">
      <c r="B18">
        <f>""</f>
        <v/>
      </c>
      <c r="E18">
        <f>""</f>
        <v/>
      </c>
    </row>
    <row r="19">
      <c r="B19">
        <f>""</f>
        <v/>
      </c>
      <c r="E19">
        <f>""</f>
        <v/>
      </c>
    </row>
    <row r="20">
      <c r="B20">
        <f>""</f>
        <v/>
      </c>
      <c r="E20">
        <f>""</f>
        <v/>
      </c>
    </row>
    <row r="21">
      <c r="B21">
        <f>""</f>
        <v/>
      </c>
      <c r="E21">
        <f>""</f>
        <v/>
      </c>
    </row>
    <row r="22">
      <c r="B22">
        <f>""</f>
        <v/>
      </c>
      <c r="E22">
        <f>""</f>
        <v/>
      </c>
    </row>
    <row r="23">
      <c r="B23">
        <f>""</f>
        <v/>
      </c>
      <c r="E23">
        <f>""</f>
        <v/>
      </c>
    </row>
    <row r="24">
      <c r="B24">
        <f>""</f>
        <v/>
      </c>
      <c r="E24">
        <f>""</f>
        <v/>
      </c>
    </row>
    <row r="25">
      <c r="B25">
        <f>""</f>
        <v/>
      </c>
      <c r="E25">
        <f>""</f>
        <v/>
      </c>
    </row>
    <row r="26">
      <c r="B26">
        <f>""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>
      <c r="B30">
        <f>""</f>
        <v/>
      </c>
      <c r="E30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sheetProtection selectLockedCells="0" selectUnlockedCells="1" sheet="1" objects="0" insertRows="1" insertHyperlinks="1" autoFilter="1" scenarios="0" formatColumns="1" deleteColumns="1" insertColumns="1" pivotTables="1" deleteRows="1" formatCells="1" formatRows="1" sort="1"/>
  <mergeCells count="1">
    <mergeCell ref="A1:H1"/>
  </mergeCells>
  <conditionalFormatting sqref="B10">
    <cfRule type="expression" priority="1" dxfId="0">
      <formula>B10="Totais conciliados"</formula>
    </cfRule>
    <cfRule type="expression" priority="2" dxfId="1">
      <formula>B10="Rever diferença de controlo"</formula>
    </cfRule>
  </conditionalFormatting>
  <conditionalFormatting sqref="D4">
    <cfRule type="expression" priority="3" dxfId="2">
      <formula>D4="Existem linhas pendentes ou a rever"</formula>
    </cfRule>
  </conditionalFormatting>
  <conditionalFormatting sqref="D5">
    <cfRule type="expression" priority="4" dxfId="3">
      <formula>'Parâmetros'!$B$4=""</formula>
    </cfRule>
  </conditionalFormatting>
  <conditionalFormatting sqref="B15:B17">
    <cfRule type="expression" priority="5" dxfId="2">
      <formula>B15&gt;0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15" customWidth="1" min="3" max="3"/>
    <col width="19" customWidth="1" min="4" max="4"/>
    <col width="34" customWidth="1" min="5" max="5"/>
    <col width="18" customWidth="1" min="6" max="6"/>
    <col width="15" customWidth="1" min="7" max="7"/>
    <col width="19" customWidth="1" min="8" max="8"/>
    <col width="38" customWidth="1" min="9" max="9"/>
    <col width="17" customWidth="1" min="10" max="10"/>
    <col width="14" customWidth="1" min="11" max="11"/>
    <col width="15" customWidth="1" min="12" max="12"/>
    <col width="18" customWidth="1" min="13" max="13"/>
    <col width="15" customWidth="1" min="14" max="14"/>
    <col width="15" customWidth="1" min="15" max="15"/>
    <col width="14" customWidth="1" min="16" max="16"/>
    <col width="36" customWidth="1" min="17" max="17"/>
    <col width="16" customWidth="1" min="18" max="18"/>
    <col width="31" customWidth="1" min="19" max="19"/>
    <col width="40" customWidth="1" min="20" max="20"/>
  </cols>
  <sheetData>
    <row r="1" ht="26" customHeight="1">
      <c r="A1" s="1" t="inlineStr">
        <is>
          <t>Registo de factos e estimativa de Imposto do Selo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1" t="n"/>
    </row>
    <row r="2" ht="28" customHeight="1">
      <c r="A2" s="10" t="inlineStr">
        <is>
          <t>Preencha apenas as células a amarelo. As colunas a cinzento são calculadas e estão protegidas. A selecção de um parâmetro não confirma, por si só, a incidência ou a taxa aplicável.</t>
        </is>
      </c>
    </row>
    <row r="4">
      <c r="A4" s="11" t="inlineStr">
        <is>
          <t>N.º</t>
        </is>
      </c>
      <c r="B4" s="11" t="inlineStr">
        <is>
          <t>ID facto</t>
        </is>
      </c>
      <c r="C4" s="11" t="inlineStr">
        <is>
          <t>Data do facto tributário</t>
        </is>
      </c>
      <c r="D4" s="11" t="inlineStr">
        <is>
          <t>Data relevante para vigência da taxa</t>
        </is>
      </c>
      <c r="E4" s="11" t="inlineStr">
        <is>
          <t>Descrição do facto / operação</t>
        </is>
      </c>
      <c r="F4" s="11" t="inlineStr">
        <is>
          <t>ID do parâmetro</t>
        </is>
      </c>
      <c r="G4" s="11" t="inlineStr">
        <is>
          <t>Valor tributável</t>
        </is>
      </c>
      <c r="H4" s="11" t="inlineStr">
        <is>
          <t>Tratamento indicado</t>
        </is>
      </c>
      <c r="I4" s="11" t="inlineStr">
        <is>
          <t>Fundamentação / observações</t>
        </is>
      </c>
      <c r="J4" s="11" t="inlineStr">
        <is>
          <t>Tipo de aplicação</t>
        </is>
      </c>
      <c r="K4" s="11" t="inlineStr">
        <is>
          <t>Taxa percentual</t>
        </is>
      </c>
      <c r="L4" s="11" t="inlineStr">
        <is>
          <t>Montante fixo</t>
        </is>
      </c>
      <c r="M4" s="11" t="inlineStr">
        <is>
          <t>Regra de acumulação</t>
        </is>
      </c>
      <c r="N4" s="11" t="inlineStr">
        <is>
          <t>Início de vigência</t>
        </is>
      </c>
      <c r="O4" s="11" t="inlineStr">
        <is>
          <t>Fim de vigência</t>
        </is>
      </c>
      <c r="P4" s="11" t="inlineStr">
        <is>
          <t>N.º de componentes do facto</t>
        </is>
      </c>
      <c r="Q4" s="11" t="inlineStr">
        <is>
          <t>Controlo de acumulação</t>
        </is>
      </c>
      <c r="R4" s="11" t="inlineStr">
        <is>
          <t>Imposto estimado</t>
        </is>
      </c>
      <c r="S4" s="11" t="inlineStr">
        <is>
          <t>Estado</t>
        </is>
      </c>
      <c r="T4" s="11" t="inlineStr">
        <is>
          <t>Fonte / referência</t>
        </is>
      </c>
    </row>
    <row r="5" ht="32" customHeight="1">
      <c r="A5" s="12">
        <f>IF($B5="","",ROW()-4)</f>
        <v/>
      </c>
      <c r="B5" s="13" t="inlineStr">
        <is>
          <t>FCT-2026-001</t>
        </is>
      </c>
      <c r="C5" s="14" t="n">
        <v>46037</v>
      </c>
      <c r="D5" s="14" t="n">
        <v>46037</v>
      </c>
      <c r="E5" s="15" t="inlineStr">
        <is>
          <t>Financiamento para aquisição de equipamento — analisar</t>
        </is>
      </c>
      <c r="F5" s="16" t="n"/>
      <c r="G5" s="17" t="n">
        <v>28500</v>
      </c>
      <c r="H5" s="16" t="inlineStr">
        <is>
          <t>A confirmar</t>
        </is>
      </c>
      <c r="I5" s="15" t="inlineStr">
        <is>
          <t>Exemplo de registo; confirmar a verba, a taxa e a data relevante.</t>
        </is>
      </c>
      <c r="J5" s="18">
        <f>IF($B5="","",IFERROR(VLOOKUP($F5,'Parâmetros'!$A$8:$D$107,4,0),""))</f>
        <v/>
      </c>
      <c r="K5" s="19">
        <f>IF($B5="","",IFERROR(VLOOKUP($F5,'Parâmetros'!$A$8:$E$107,5,0),""))</f>
        <v/>
      </c>
      <c r="L5" s="20">
        <f>IF($B5="","",IFERROR(VLOOKUP($F5,'Parâmetros'!$A$8:$F$107,6,0),""))</f>
        <v/>
      </c>
      <c r="M5" s="18">
        <f>IF($B5="","",IFERROR(VLOOKUP($F5,'Parâmetros'!$A$8:$I$107,9,0),""))</f>
        <v/>
      </c>
      <c r="N5" s="21">
        <f>IF($B5="","",IFERROR(VLOOKUP($F5,'Parâmetros'!$A$8:$G$107,7,0),""))</f>
        <v/>
      </c>
      <c r="O5" s="21">
        <f>IF($B5="","",IFERROR(VLOOKUP($F5,'Parâmetros'!$A$8:$H$107,8,0),""))</f>
        <v/>
      </c>
      <c r="P5" s="12">
        <f>IF($B5="","",COUNTIF($B$5:$B$104,$B5))</f>
        <v/>
      </c>
      <c r="Q5" s="22">
        <f>IF($B5="","",IF($P5&lt;=1,"Sem acumulação",IF(COUNTIFS($B$5:$B$104,$B5,$M$5:$M$104,"Não acumula")&gt;0,"Rever: parâmetro assinalado como não acumulável",IF(COUNTIFS($B$5:$B$104,$B5,$M$5:$M$104,"A confirmar")+COUNTIFS($B$5:$B$104,$B5,$M$5:$M$104,"")&gt;0,"Confirmar acumulação","Acumulação indicada"))))</f>
        <v/>
      </c>
      <c r="R5" s="20">
        <f>IF($B5="","",IF($H5="Isento ou não sujeito",0,IF(OR($H5&lt;&gt;"Sujeito",$D5="",$F5="",$G5="",$J5="",$N5="",COUNTIFS('Parâmetros'!$A$8:$A$107,$F5,'Parâmetros'!$L$8:$L$107,"Pronto a utilizar")&lt;&gt;1,$D5&lt;$N5,AND($O5&lt;&gt;"",$D5&gt;$O5),AND($J5="Percentual",OR($K5="",$L5&lt;&gt;"")),AND($J5="Montante fixo",OR($L5="",$K5&lt;&gt;""))),"",IFERROR(IF($J5="Percentual",$G5*$K5,IF($J5="Montante fixo",$L5,"")),""))))</f>
        <v/>
      </c>
      <c r="S5" s="22">
        <f>IF($B5="","",IFERROR(IFS($C5="","Data do facto em falta",$D5="","Data relevante para vigência em falta",$G5="","Valor tributável em falta",$H5="A confirmar","A confirmar tratamento",$H5="Isento ou não sujeito",IF($I5="","Fundamentação da exceção em falta","Registado sem estimativa"),$F5="","Parâmetro em falta",COUNTIF('Parâmetros'!$A$8:$A$107,$F5)&lt;&gt;1,"ID de parâmetro inválido ou duplicado",COUNTIFS('Parâmetros'!$A$8:$A$107,$F5,'Parâmetros'!$L$8:$L$107,"Pronto a utilizar")&lt;&gt;1,"Parâmetro incompleto ou inválido",OR($D5&lt;$N5,AND($O5&lt;&gt;"",$D5&gt;$O5)),"Data fora da vigência",OR(AND($J5="Percentual",OR($K5="",$L5&lt;&gt;"")),AND($J5="Montante fixo",OR($L5="",$K5&lt;&gt;""))),"Configuração de taxa inválida",$Q5="Rever: parâmetro assinalado como não acumulável","Rever acumulação",$Q5="Confirmar acumulação","A confirmar acumulação",$H5="Sujeito",IF($Q5="Acumulação indicada","Calculado com acumulação indicada","Calculado"),TRUE,"Tratamento inválido"),"Erro de controlo"))</f>
        <v/>
      </c>
      <c r="T5" s="22">
        <f>IF($B5="","",IFERROR(VLOOKUP($F5,'Parâmetros'!$A$8:$J$107,10,0),""))</f>
        <v/>
      </c>
    </row>
    <row r="6" ht="32" customHeight="1">
      <c r="A6" s="12">
        <f>IF($B6="","",ROW()-4)</f>
        <v/>
      </c>
      <c r="B6" s="13" t="inlineStr">
        <is>
          <t>FCT-2026-002</t>
        </is>
      </c>
      <c r="C6" s="14" t="n">
        <v>46056</v>
      </c>
      <c r="D6" s="14" t="n">
        <v>46056</v>
      </c>
      <c r="E6" s="15" t="inlineStr">
        <is>
          <t>Garantia associada a contrato comercial — analisar</t>
        </is>
      </c>
      <c r="F6" s="16" t="n"/>
      <c r="G6" s="17" t="n">
        <v>15000</v>
      </c>
      <c r="H6" s="16" t="inlineStr">
        <is>
          <t>A confirmar</t>
        </is>
      </c>
      <c r="I6" s="15" t="inlineStr">
        <is>
          <t>Exemplo de registo; não confirma incidência.</t>
        </is>
      </c>
      <c r="J6" s="18">
        <f>IF($B6="","",IFERROR(VLOOKUP($F6,'Parâmetros'!$A$8:$D$107,4,0),""))</f>
        <v/>
      </c>
      <c r="K6" s="19">
        <f>IF($B6="","",IFERROR(VLOOKUP($F6,'Parâmetros'!$A$8:$E$107,5,0),""))</f>
        <v/>
      </c>
      <c r="L6" s="20">
        <f>IF($B6="","",IFERROR(VLOOKUP($F6,'Parâmetros'!$A$8:$F$107,6,0),""))</f>
        <v/>
      </c>
      <c r="M6" s="18">
        <f>IF($B6="","",IFERROR(VLOOKUP($F6,'Parâmetros'!$A$8:$I$107,9,0),""))</f>
        <v/>
      </c>
      <c r="N6" s="21">
        <f>IF($B6="","",IFERROR(VLOOKUP($F6,'Parâmetros'!$A$8:$G$107,7,0),""))</f>
        <v/>
      </c>
      <c r="O6" s="21">
        <f>IF($B6="","",IFERROR(VLOOKUP($F6,'Parâmetros'!$A$8:$H$107,8,0),""))</f>
        <v/>
      </c>
      <c r="P6" s="12">
        <f>IF($B6="","",COUNTIF($B$5:$B$104,$B6))</f>
        <v/>
      </c>
      <c r="Q6" s="22">
        <f>IF($B6="","",IF($P6&lt;=1,"Sem acumulação",IF(COUNTIFS($B$5:$B$104,$B6,$M$5:$M$104,"Não acumula")&gt;0,"Rever: parâmetro assinalado como não acumulável",IF(COUNTIFS($B$5:$B$104,$B6,$M$5:$M$104,"A confirmar")+COUNTIFS($B$5:$B$104,$B6,$M$5:$M$104,"")&gt;0,"Confirmar acumulação","Acumulação indicada"))))</f>
        <v/>
      </c>
      <c r="R6" s="20">
        <f>IF($B6="","",IF($H6="Isento ou não sujeito",0,IF(OR($H6&lt;&gt;"Sujeito",$D6="",$F6="",$G6="",$J6="",$N6="",COUNTIFS('Parâmetros'!$A$8:$A$107,$F6,'Parâmetros'!$L$8:$L$107,"Pronto a utilizar")&lt;&gt;1,$D6&lt;$N6,AND($O6&lt;&gt;"",$D6&gt;$O6),AND($J6="Percentual",OR($K6="",$L6&lt;&gt;"")),AND($J6="Montante fixo",OR($L6="",$K6&lt;&gt;""))),"",IFERROR(IF($J6="Percentual",$G6*$K6,IF($J6="Montante fixo",$L6,"")),""))))</f>
        <v/>
      </c>
      <c r="S6" s="22">
        <f>IF($B6="","",IFERROR(IFS($C6="","Data do facto em falta",$D6="","Data relevante para vigência em falta",$G6="","Valor tributável em falta",$H6="A confirmar","A confirmar tratamento",$H6="Isento ou não sujeito",IF($I6="","Fundamentação da exceção em falta","Registado sem estimativa"),$F6="","Parâmetro em falta",COUNTIF('Parâmetros'!$A$8:$A$107,$F6)&lt;&gt;1,"ID de parâmetro inválido ou duplicado",COUNTIFS('Parâmetros'!$A$8:$A$107,$F6,'Parâmetros'!$L$8:$L$107,"Pronto a utilizar")&lt;&gt;1,"Parâmetro incompleto ou inválido",OR($D6&lt;$N6,AND($O6&lt;&gt;"",$D6&gt;$O6)),"Data fora da vigência",OR(AND($J6="Percentual",OR($K6="",$L6&lt;&gt;"")),AND($J6="Montante fixo",OR($L6="",$K6&lt;&gt;""))),"Configuração de taxa inválida",$Q6="Rever: parâmetro assinalado como não acumulável","Rever acumulação",$Q6="Confirmar acumulação","A confirmar acumulação",$H6="Sujeito",IF($Q6="Acumulação indicada","Calculado com acumulação indicada","Calculado"),TRUE,"Tratamento inválido"),"Erro de controlo"))</f>
        <v/>
      </c>
      <c r="T6" s="22">
        <f>IF($B6="","",IFERROR(VLOOKUP($F6,'Parâmetros'!$A$8:$J$107,10,0),""))</f>
        <v/>
      </c>
    </row>
    <row r="7" ht="32" customHeight="1">
      <c r="A7" s="12">
        <f>IF($B7="","",ROW()-4)</f>
        <v/>
      </c>
      <c r="B7" s="13" t="inlineStr">
        <is>
          <t>FCT-2026-003</t>
        </is>
      </c>
      <c r="C7" s="14" t="n">
        <v>46081</v>
      </c>
      <c r="D7" s="14" t="n">
        <v>46081</v>
      </c>
      <c r="E7" s="15" t="inlineStr">
        <is>
          <t>Contrato de arrendamento — analisar</t>
        </is>
      </c>
      <c r="F7" s="16" t="n"/>
      <c r="G7" s="17" t="n">
        <v>950</v>
      </c>
      <c r="H7" s="16" t="inlineStr">
        <is>
          <t>A confirmar</t>
        </is>
      </c>
      <c r="I7" s="15" t="inlineStr">
        <is>
          <t>Confirmar enquadramento na Tabela Geral.</t>
        </is>
      </c>
      <c r="J7" s="18">
        <f>IF($B7="","",IFERROR(VLOOKUP($F7,'Parâmetros'!$A$8:$D$107,4,0),""))</f>
        <v/>
      </c>
      <c r="K7" s="19">
        <f>IF($B7="","",IFERROR(VLOOKUP($F7,'Parâmetros'!$A$8:$E$107,5,0),""))</f>
        <v/>
      </c>
      <c r="L7" s="20">
        <f>IF($B7="","",IFERROR(VLOOKUP($F7,'Parâmetros'!$A$8:$F$107,6,0),""))</f>
        <v/>
      </c>
      <c r="M7" s="18">
        <f>IF($B7="","",IFERROR(VLOOKUP($F7,'Parâmetros'!$A$8:$I$107,9,0),""))</f>
        <v/>
      </c>
      <c r="N7" s="21">
        <f>IF($B7="","",IFERROR(VLOOKUP($F7,'Parâmetros'!$A$8:$G$107,7,0),""))</f>
        <v/>
      </c>
      <c r="O7" s="21">
        <f>IF($B7="","",IFERROR(VLOOKUP($F7,'Parâmetros'!$A$8:$H$107,8,0),""))</f>
        <v/>
      </c>
      <c r="P7" s="12">
        <f>IF($B7="","",COUNTIF($B$5:$B$104,$B7))</f>
        <v/>
      </c>
      <c r="Q7" s="22">
        <f>IF($B7="","",IF($P7&lt;=1,"Sem acumulação",IF(COUNTIFS($B$5:$B$104,$B7,$M$5:$M$104,"Não acumula")&gt;0,"Rever: parâmetro assinalado como não acumulável",IF(COUNTIFS($B$5:$B$104,$B7,$M$5:$M$104,"A confirmar")+COUNTIFS($B$5:$B$104,$B7,$M$5:$M$104,"")&gt;0,"Confirmar acumulação","Acumulação indicada"))))</f>
        <v/>
      </c>
      <c r="R7" s="20">
        <f>IF($B7="","",IF($H7="Isento ou não sujeito",0,IF(OR($H7&lt;&gt;"Sujeito",$D7="",$F7="",$G7="",$J7="",$N7="",COUNTIFS('Parâmetros'!$A$8:$A$107,$F7,'Parâmetros'!$L$8:$L$107,"Pronto a utilizar")&lt;&gt;1,$D7&lt;$N7,AND($O7&lt;&gt;"",$D7&gt;$O7),AND($J7="Percentual",OR($K7="",$L7&lt;&gt;"")),AND($J7="Montante fixo",OR($L7="",$K7&lt;&gt;""))),"",IFERROR(IF($J7="Percentual",$G7*$K7,IF($J7="Montante fixo",$L7,"")),""))))</f>
        <v/>
      </c>
      <c r="S7" s="22">
        <f>IF($B7="","",IFERROR(IFS($C7="","Data do facto em falta",$D7="","Data relevante para vigência em falta",$G7="","Valor tributável em falta",$H7="A confirmar","A confirmar tratamento",$H7="Isento ou não sujeito",IF($I7="","Fundamentação da exceção em falta","Registado sem estimativa"),$F7="","Parâmetro em falta",COUNTIF('Parâmetros'!$A$8:$A$107,$F7)&lt;&gt;1,"ID de parâmetro inválido ou duplicado",COUNTIFS('Parâmetros'!$A$8:$A$107,$F7,'Parâmetros'!$L$8:$L$107,"Pronto a utilizar")&lt;&gt;1,"Parâmetro incompleto ou inválido",OR($D7&lt;$N7,AND($O7&lt;&gt;"",$D7&gt;$O7)),"Data fora da vigência",OR(AND($J7="Percentual",OR($K7="",$L7&lt;&gt;"")),AND($J7="Montante fixo",OR($L7="",$K7&lt;&gt;""))),"Configuração de taxa inválida",$Q7="Rever: parâmetro assinalado como não acumulável","Rever acumulação",$Q7="Confirmar acumulação","A confirmar acumulação",$H7="Sujeito",IF($Q7="Acumulação indicada","Calculado com acumulação indicada","Calculado"),TRUE,"Tratamento inválido"),"Erro de controlo"))</f>
        <v/>
      </c>
      <c r="T7" s="22">
        <f>IF($B7="","",IFERROR(VLOOKUP($F7,'Parâmetros'!$A$8:$J$107,10,0),""))</f>
        <v/>
      </c>
    </row>
    <row r="8" ht="32" customHeight="1">
      <c r="A8" s="12">
        <f>IF($B8="","",ROW()-4)</f>
        <v/>
      </c>
      <c r="B8" s="13" t="inlineStr">
        <is>
          <t>FCT-2026-004</t>
        </is>
      </c>
      <c r="C8" s="14" t="n">
        <v>46093</v>
      </c>
      <c r="D8" s="14" t="n">
        <v>46093</v>
      </c>
      <c r="E8" s="15" t="inlineStr">
        <is>
          <t>Alteração a contrato de crédito — analisar</t>
        </is>
      </c>
      <c r="F8" s="16" t="n"/>
      <c r="G8" s="17" t="n">
        <v>42000</v>
      </c>
      <c r="H8" s="16" t="inlineStr">
        <is>
          <t>A confirmar</t>
        </is>
      </c>
      <c r="I8" s="15" t="inlineStr">
        <is>
          <t>Confirmar a regra aplicável à alteração contratual.</t>
        </is>
      </c>
      <c r="J8" s="18">
        <f>IF($B8="","",IFERROR(VLOOKUP($F8,'Parâmetros'!$A$8:$D$107,4,0),""))</f>
        <v/>
      </c>
      <c r="K8" s="19">
        <f>IF($B8="","",IFERROR(VLOOKUP($F8,'Parâmetros'!$A$8:$E$107,5,0),""))</f>
        <v/>
      </c>
      <c r="L8" s="20">
        <f>IF($B8="","",IFERROR(VLOOKUP($F8,'Parâmetros'!$A$8:$F$107,6,0),""))</f>
        <v/>
      </c>
      <c r="M8" s="18">
        <f>IF($B8="","",IFERROR(VLOOKUP($F8,'Parâmetros'!$A$8:$I$107,9,0),""))</f>
        <v/>
      </c>
      <c r="N8" s="21">
        <f>IF($B8="","",IFERROR(VLOOKUP($F8,'Parâmetros'!$A$8:$G$107,7,0),""))</f>
        <v/>
      </c>
      <c r="O8" s="21">
        <f>IF($B8="","",IFERROR(VLOOKUP($F8,'Parâmetros'!$A$8:$H$107,8,0),""))</f>
        <v/>
      </c>
      <c r="P8" s="12">
        <f>IF($B8="","",COUNTIF($B$5:$B$104,$B8))</f>
        <v/>
      </c>
      <c r="Q8" s="22">
        <f>IF($B8="","",IF($P8&lt;=1,"Sem acumulação",IF(COUNTIFS($B$5:$B$104,$B8,$M$5:$M$104,"Não acumula")&gt;0,"Rever: parâmetro assinalado como não acumulável",IF(COUNTIFS($B$5:$B$104,$B8,$M$5:$M$104,"A confirmar")+COUNTIFS($B$5:$B$104,$B8,$M$5:$M$104,"")&gt;0,"Confirmar acumulação","Acumulação indicada"))))</f>
        <v/>
      </c>
      <c r="R8" s="20">
        <f>IF($B8="","",IF($H8="Isento ou não sujeito",0,IF(OR($H8&lt;&gt;"Sujeito",$D8="",$F8="",$G8="",$J8="",$N8="",COUNTIFS('Parâmetros'!$A$8:$A$107,$F8,'Parâmetros'!$L$8:$L$107,"Pronto a utilizar")&lt;&gt;1,$D8&lt;$N8,AND($O8&lt;&gt;"",$D8&gt;$O8),AND($J8="Percentual",OR($K8="",$L8&lt;&gt;"")),AND($J8="Montante fixo",OR($L8="",$K8&lt;&gt;""))),"",IFERROR(IF($J8="Percentual",$G8*$K8,IF($J8="Montante fixo",$L8,"")),""))))</f>
        <v/>
      </c>
      <c r="S8" s="22">
        <f>IF($B8="","",IFERROR(IFS($C8="","Data do facto em falta",$D8="","Data relevante para vigência em falta",$G8="","Valor tributável em falta",$H8="A confirmar","A confirmar tratamento",$H8="Isento ou não sujeito",IF($I8="","Fundamentação da exceção em falta","Registado sem estimativa"),$F8="","Parâmetro em falta",COUNTIF('Parâmetros'!$A$8:$A$107,$F8)&lt;&gt;1,"ID de parâmetro inválido ou duplicado",COUNTIFS('Parâmetros'!$A$8:$A$107,$F8,'Parâmetros'!$L$8:$L$107,"Pronto a utilizar")&lt;&gt;1,"Parâmetro incompleto ou inválido",OR($D8&lt;$N8,AND($O8&lt;&gt;"",$D8&gt;$O8)),"Data fora da vigência",OR(AND($J8="Percentual",OR($K8="",$L8&lt;&gt;"")),AND($J8="Montante fixo",OR($L8="",$K8&lt;&gt;""))),"Configuração de taxa inválida",$Q8="Rever: parâmetro assinalado como não acumulável","Rever acumulação",$Q8="Confirmar acumulação","A confirmar acumulação",$H8="Sujeito",IF($Q8="Acumulação indicada","Calculado com acumulação indicada","Calculado"),TRUE,"Tratamento inválido"),"Erro de controlo"))</f>
        <v/>
      </c>
      <c r="T8" s="22">
        <f>IF($B8="","",IFERROR(VLOOKUP($F8,'Parâmetros'!$A$8:$J$107,10,0),""))</f>
        <v/>
      </c>
    </row>
    <row r="9" ht="32" customHeight="1">
      <c r="A9" s="12">
        <f>IF($B9="","",ROW()-4)</f>
        <v/>
      </c>
      <c r="B9" s="13" t="inlineStr">
        <is>
          <t>FCT-2026-005</t>
        </is>
      </c>
      <c r="C9" s="14" t="n">
        <v>46119</v>
      </c>
      <c r="D9" s="14" t="n">
        <v>46119</v>
      </c>
      <c r="E9" s="15" t="inlineStr">
        <is>
          <t>Transmissão onerosa de imóvel — analisar</t>
        </is>
      </c>
      <c r="F9" s="16" t="n"/>
      <c r="G9" s="17" t="n">
        <v>185000</v>
      </c>
      <c r="H9" s="16" t="inlineStr">
        <is>
          <t>A confirmar</t>
        </is>
      </c>
      <c r="I9" s="15" t="inlineStr">
        <is>
          <t>Confirmar o enquadramento e a eventual articulação com outros impostos.</t>
        </is>
      </c>
      <c r="J9" s="18">
        <f>IF($B9="","",IFERROR(VLOOKUP($F9,'Parâmetros'!$A$8:$D$107,4,0),""))</f>
        <v/>
      </c>
      <c r="K9" s="19">
        <f>IF($B9="","",IFERROR(VLOOKUP($F9,'Parâmetros'!$A$8:$E$107,5,0),""))</f>
        <v/>
      </c>
      <c r="L9" s="20">
        <f>IF($B9="","",IFERROR(VLOOKUP($F9,'Parâmetros'!$A$8:$F$107,6,0),""))</f>
        <v/>
      </c>
      <c r="M9" s="18">
        <f>IF($B9="","",IFERROR(VLOOKUP($F9,'Parâmetros'!$A$8:$I$107,9,0),""))</f>
        <v/>
      </c>
      <c r="N9" s="21">
        <f>IF($B9="","",IFERROR(VLOOKUP($F9,'Parâmetros'!$A$8:$G$107,7,0),""))</f>
        <v/>
      </c>
      <c r="O9" s="21">
        <f>IF($B9="","",IFERROR(VLOOKUP($F9,'Parâmetros'!$A$8:$H$107,8,0),""))</f>
        <v/>
      </c>
      <c r="P9" s="12">
        <f>IF($B9="","",COUNTIF($B$5:$B$104,$B9))</f>
        <v/>
      </c>
      <c r="Q9" s="22">
        <f>IF($B9="","",IF($P9&lt;=1,"Sem acumulação",IF(COUNTIFS($B$5:$B$104,$B9,$M$5:$M$104,"Não acumula")&gt;0,"Rever: parâmetro assinalado como não acumulável",IF(COUNTIFS($B$5:$B$104,$B9,$M$5:$M$104,"A confirmar")+COUNTIFS($B$5:$B$104,$B9,$M$5:$M$104,"")&gt;0,"Confirmar acumulação","Acumulação indicada"))))</f>
        <v/>
      </c>
      <c r="R9" s="20">
        <f>IF($B9="","",IF($H9="Isento ou não sujeito",0,IF(OR($H9&lt;&gt;"Sujeito",$D9="",$F9="",$G9="",$J9="",$N9="",COUNTIFS('Parâmetros'!$A$8:$A$107,$F9,'Parâmetros'!$L$8:$L$107,"Pronto a utilizar")&lt;&gt;1,$D9&lt;$N9,AND($O9&lt;&gt;"",$D9&gt;$O9),AND($J9="Percentual",OR($K9="",$L9&lt;&gt;"")),AND($J9="Montante fixo",OR($L9="",$K9&lt;&gt;""))),"",IFERROR(IF($J9="Percentual",$G9*$K9,IF($J9="Montante fixo",$L9,"")),""))))</f>
        <v/>
      </c>
      <c r="S9" s="22">
        <f>IF($B9="","",IFERROR(IFS($C9="","Data do facto em falta",$D9="","Data relevante para vigência em falta",$G9="","Valor tributável em falta",$H9="A confirmar","A confirmar tratamento",$H9="Isento ou não sujeito",IF($I9="","Fundamentação da exceção em falta","Registado sem estimativa"),$F9="","Parâmetro em falta",COUNTIF('Parâmetros'!$A$8:$A$107,$F9)&lt;&gt;1,"ID de parâmetro inválido ou duplicado",COUNTIFS('Parâmetros'!$A$8:$A$107,$F9,'Parâmetros'!$L$8:$L$107,"Pronto a utilizar")&lt;&gt;1,"Parâmetro incompleto ou inválido",OR($D9&lt;$N9,AND($O9&lt;&gt;"",$D9&gt;$O9)),"Data fora da vigência",OR(AND($J9="Percentual",OR($K9="",$L9&lt;&gt;"")),AND($J9="Montante fixo",OR($L9="",$K9&lt;&gt;""))),"Configuração de taxa inválida",$Q9="Rever: parâmetro assinalado como não acumulável","Rever acumulação",$Q9="Confirmar acumulação","A confirmar acumulação",$H9="Sujeito",IF($Q9="Acumulação indicada","Calculado com acumulação indicada","Calculado"),TRUE,"Tratamento inválido"),"Erro de controlo"))</f>
        <v/>
      </c>
      <c r="T9" s="22">
        <f>IF($B9="","",IFERROR(VLOOKUP($F9,'Parâmetros'!$A$8:$J$107,10,0),""))</f>
        <v/>
      </c>
    </row>
    <row r="10" ht="32" customHeight="1">
      <c r="A10" s="12">
        <f>IF($B10="","",ROW()-4)</f>
        <v/>
      </c>
      <c r="B10" s="13" t="inlineStr">
        <is>
          <t>FCT-2026-006</t>
        </is>
      </c>
      <c r="C10" s="14" t="n">
        <v>46163</v>
      </c>
      <c r="D10" s="14" t="n">
        <v>46163</v>
      </c>
      <c r="E10" s="15" t="inlineStr">
        <is>
          <t>Apólice ou contrato de seguro — analisar</t>
        </is>
      </c>
      <c r="F10" s="16" t="n"/>
      <c r="G10" s="17" t="n">
        <v>1250</v>
      </c>
      <c r="H10" s="16" t="inlineStr">
        <is>
          <t>A confirmar</t>
        </is>
      </c>
      <c r="I10" s="15" t="inlineStr">
        <is>
          <t>Confirmar a verba e a base aplicável.</t>
        </is>
      </c>
      <c r="J10" s="18">
        <f>IF($B10="","",IFERROR(VLOOKUP($F10,'Parâmetros'!$A$8:$D$107,4,0),""))</f>
        <v/>
      </c>
      <c r="K10" s="19">
        <f>IF($B10="","",IFERROR(VLOOKUP($F10,'Parâmetros'!$A$8:$E$107,5,0),""))</f>
        <v/>
      </c>
      <c r="L10" s="20">
        <f>IF($B10="","",IFERROR(VLOOKUP($F10,'Parâmetros'!$A$8:$F$107,6,0),""))</f>
        <v/>
      </c>
      <c r="M10" s="18">
        <f>IF($B10="","",IFERROR(VLOOKUP($F10,'Parâmetros'!$A$8:$I$107,9,0),""))</f>
        <v/>
      </c>
      <c r="N10" s="21">
        <f>IF($B10="","",IFERROR(VLOOKUP($F10,'Parâmetros'!$A$8:$G$107,7,0),""))</f>
        <v/>
      </c>
      <c r="O10" s="21">
        <f>IF($B10="","",IFERROR(VLOOKUP($F10,'Parâmetros'!$A$8:$H$107,8,0),""))</f>
        <v/>
      </c>
      <c r="P10" s="12">
        <f>IF($B10="","",COUNTIF($B$5:$B$104,$B10))</f>
        <v/>
      </c>
      <c r="Q10" s="22">
        <f>IF($B10="","",IF($P10&lt;=1,"Sem acumulação",IF(COUNTIFS($B$5:$B$104,$B10,$M$5:$M$104,"Não acumula")&gt;0,"Rever: parâmetro assinalado como não acumulável",IF(COUNTIFS($B$5:$B$104,$B10,$M$5:$M$104,"A confirmar")+COUNTIFS($B$5:$B$104,$B10,$M$5:$M$104,"")&gt;0,"Confirmar acumulação","Acumulação indicada"))))</f>
        <v/>
      </c>
      <c r="R10" s="20">
        <f>IF($B10="","",IF($H10="Isento ou não sujeito",0,IF(OR($H10&lt;&gt;"Sujeito",$D10="",$F10="",$G10="",$J10="",$N10="",COUNTIFS('Parâmetros'!$A$8:$A$107,$F10,'Parâmetros'!$L$8:$L$107,"Pronto a utilizar")&lt;&gt;1,$D10&lt;$N10,AND($O10&lt;&gt;"",$D10&gt;$O10),AND($J10="Percentual",OR($K10="",$L10&lt;&gt;"")),AND($J10="Montante fixo",OR($L10="",$K10&lt;&gt;""))),"",IFERROR(IF($J10="Percentual",$G10*$K10,IF($J10="Montante fixo",$L10,"")),""))))</f>
        <v/>
      </c>
      <c r="S10" s="22">
        <f>IF($B10="","",IFERROR(IFS($C10="","Data do facto em falta",$D10="","Data relevante para vigência em falta",$G10="","Valor tributável em falta",$H10="A confirmar","A confirmar tratamento",$H10="Isento ou não sujeito",IF($I10="","Fundamentação da exceção em falta","Registado sem estimativa"),$F10="","Parâmetro em falta",COUNTIF('Parâmetros'!$A$8:$A$107,$F10)&lt;&gt;1,"ID de parâmetro inválido ou duplicado",COUNTIFS('Parâmetros'!$A$8:$A$107,$F10,'Parâmetros'!$L$8:$L$107,"Pronto a utilizar")&lt;&gt;1,"Parâmetro incompleto ou inválido",OR($D10&lt;$N10,AND($O10&lt;&gt;"",$D10&gt;$O10)),"Data fora da vigência",OR(AND($J10="Percentual",OR($K10="",$L10&lt;&gt;"")),AND($J10="Montante fixo",OR($L10="",$K10&lt;&gt;""))),"Configuração de taxa inválida",$Q10="Rever: parâmetro assinalado como não acumulável","Rever acumulação",$Q10="Confirmar acumulação","A confirmar acumulação",$H10="Sujeito",IF($Q10="Acumulação indicada","Calculado com acumulação indicada","Calculado"),TRUE,"Tratamento inválido"),"Erro de controlo"))</f>
        <v/>
      </c>
      <c r="T10" s="22">
        <f>IF($B10="","",IFERROR(VLOOKUP($F10,'Parâmetros'!$A$8:$J$107,10,0),""))</f>
        <v/>
      </c>
    </row>
    <row r="11" ht="32" customHeight="1">
      <c r="A11" s="12">
        <f>IF($B11="","",ROW()-4)</f>
        <v/>
      </c>
      <c r="B11" s="13" t="inlineStr">
        <is>
          <t>FCT-2026-007</t>
        </is>
      </c>
      <c r="C11" s="14" t="n">
        <v>46203</v>
      </c>
      <c r="D11" s="14" t="n">
        <v>46203</v>
      </c>
      <c r="E11" s="15" t="inlineStr">
        <is>
          <t>Operação societária ou documental — analisar</t>
        </is>
      </c>
      <c r="F11" s="16" t="n"/>
      <c r="G11" s="17" t="n">
        <v>8000</v>
      </c>
      <c r="H11" s="16" t="inlineStr">
        <is>
          <t>A confirmar</t>
        </is>
      </c>
      <c r="I11" s="15" t="inlineStr">
        <is>
          <t>Confirmar se o facto está previsto na Tabela Geral.</t>
        </is>
      </c>
      <c r="J11" s="18">
        <f>IF($B11="","",IFERROR(VLOOKUP($F11,'Parâmetros'!$A$8:$D$107,4,0),""))</f>
        <v/>
      </c>
      <c r="K11" s="19">
        <f>IF($B11="","",IFERROR(VLOOKUP($F11,'Parâmetros'!$A$8:$E$107,5,0),""))</f>
        <v/>
      </c>
      <c r="L11" s="20">
        <f>IF($B11="","",IFERROR(VLOOKUP($F11,'Parâmetros'!$A$8:$F$107,6,0),""))</f>
        <v/>
      </c>
      <c r="M11" s="18">
        <f>IF($B11="","",IFERROR(VLOOKUP($F11,'Parâmetros'!$A$8:$I$107,9,0),""))</f>
        <v/>
      </c>
      <c r="N11" s="21">
        <f>IF($B11="","",IFERROR(VLOOKUP($F11,'Parâmetros'!$A$8:$G$107,7,0),""))</f>
        <v/>
      </c>
      <c r="O11" s="21">
        <f>IF($B11="","",IFERROR(VLOOKUP($F11,'Parâmetros'!$A$8:$H$107,8,0),""))</f>
        <v/>
      </c>
      <c r="P11" s="12">
        <f>IF($B11="","",COUNTIF($B$5:$B$104,$B11))</f>
        <v/>
      </c>
      <c r="Q11" s="22">
        <f>IF($B11="","",IF($P11&lt;=1,"Sem acumulação",IF(COUNTIFS($B$5:$B$104,$B11,$M$5:$M$104,"Não acumula")&gt;0,"Rever: parâmetro assinalado como não acumulável",IF(COUNTIFS($B$5:$B$104,$B11,$M$5:$M$104,"A confirmar")+COUNTIFS($B$5:$B$104,$B11,$M$5:$M$104,"")&gt;0,"Confirmar acumulação","Acumulação indicada"))))</f>
        <v/>
      </c>
      <c r="R11" s="20">
        <f>IF($B11="","",IF($H11="Isento ou não sujeito",0,IF(OR($H11&lt;&gt;"Sujeito",$D11="",$F11="",$G11="",$J11="",$N11="",COUNTIFS('Parâmetros'!$A$8:$A$107,$F11,'Parâmetros'!$L$8:$L$107,"Pronto a utilizar")&lt;&gt;1,$D11&lt;$N11,AND($O11&lt;&gt;"",$D11&gt;$O11),AND($J11="Percentual",OR($K11="",$L11&lt;&gt;"")),AND($J11="Montante fixo",OR($L11="",$K11&lt;&gt;""))),"",IFERROR(IF($J11="Percentual",$G11*$K11,IF($J11="Montante fixo",$L11,"")),""))))</f>
        <v/>
      </c>
      <c r="S11" s="22">
        <f>IF($B11="","",IFERROR(IFS($C11="","Data do facto em falta",$D11="","Data relevante para vigência em falta",$G11="","Valor tributável em falta",$H11="A confirmar","A confirmar tratamento",$H11="Isento ou não sujeito",IF($I11="","Fundamentação da exceção em falta","Registado sem estimativa"),$F11="","Parâmetro em falta",COUNTIF('Parâmetros'!$A$8:$A$107,$F11)&lt;&gt;1,"ID de parâmetro inválido ou duplicado",COUNTIFS('Parâmetros'!$A$8:$A$107,$F11,'Parâmetros'!$L$8:$L$107,"Pronto a utilizar")&lt;&gt;1,"Parâmetro incompleto ou inválido",OR($D11&lt;$N11,AND($O11&lt;&gt;"",$D11&gt;$O11)),"Data fora da vigência",OR(AND($J11="Percentual",OR($K11="",$L11&lt;&gt;"")),AND($J11="Montante fixo",OR($L11="",$K11&lt;&gt;""))),"Configuração de taxa inválida",$Q11="Rever: parâmetro assinalado como não acumulável","Rever acumulação",$Q11="Confirmar acumulação","A confirmar acumulação",$H11="Sujeito",IF($Q11="Acumulação indicada","Calculado com acumulação indicada","Calculado"),TRUE,"Tratamento inválido"),"Erro de controlo"))</f>
        <v/>
      </c>
      <c r="T11" s="22">
        <f>IF($B11="","",IFERROR(VLOOKUP($F11,'Parâmetros'!$A$8:$J$107,10,0),""))</f>
        <v/>
      </c>
    </row>
    <row r="12" ht="32" customHeight="1">
      <c r="A12" s="12">
        <f>IF($B12="","",ROW()-4)</f>
        <v/>
      </c>
      <c r="B12" s="13" t="inlineStr">
        <is>
          <t>FCT-2026-008</t>
        </is>
      </c>
      <c r="C12" s="14" t="n">
        <v>46276</v>
      </c>
      <c r="D12" s="14" t="n">
        <v>46276</v>
      </c>
      <c r="E12" s="15" t="inlineStr">
        <is>
          <t>Empréstimo entre entidades — analisar</t>
        </is>
      </c>
      <c r="F12" s="16" t="n"/>
      <c r="G12" s="17" t="n">
        <v>60000</v>
      </c>
      <c r="H12" s="16" t="inlineStr">
        <is>
          <t>A confirmar</t>
        </is>
      </c>
      <c r="I12" s="15" t="inlineStr">
        <is>
          <t>Confirmar condições, duração e parâmetro aplicável.</t>
        </is>
      </c>
      <c r="J12" s="18">
        <f>IF($B12="","",IFERROR(VLOOKUP($F12,'Parâmetros'!$A$8:$D$107,4,0),""))</f>
        <v/>
      </c>
      <c r="K12" s="19">
        <f>IF($B12="","",IFERROR(VLOOKUP($F12,'Parâmetros'!$A$8:$E$107,5,0),""))</f>
        <v/>
      </c>
      <c r="L12" s="20">
        <f>IF($B12="","",IFERROR(VLOOKUP($F12,'Parâmetros'!$A$8:$F$107,6,0),""))</f>
        <v/>
      </c>
      <c r="M12" s="18">
        <f>IF($B12="","",IFERROR(VLOOKUP($F12,'Parâmetros'!$A$8:$I$107,9,0),""))</f>
        <v/>
      </c>
      <c r="N12" s="21">
        <f>IF($B12="","",IFERROR(VLOOKUP($F12,'Parâmetros'!$A$8:$G$107,7,0),""))</f>
        <v/>
      </c>
      <c r="O12" s="21">
        <f>IF($B12="","",IFERROR(VLOOKUP($F12,'Parâmetros'!$A$8:$H$107,8,0),""))</f>
        <v/>
      </c>
      <c r="P12" s="12">
        <f>IF($B12="","",COUNTIF($B$5:$B$104,$B12))</f>
        <v/>
      </c>
      <c r="Q12" s="22">
        <f>IF($B12="","",IF($P12&lt;=1,"Sem acumulação",IF(COUNTIFS($B$5:$B$104,$B12,$M$5:$M$104,"Não acumula")&gt;0,"Rever: parâmetro assinalado como não acumulável",IF(COUNTIFS($B$5:$B$104,$B12,$M$5:$M$104,"A confirmar")+COUNTIFS($B$5:$B$104,$B12,$M$5:$M$104,"")&gt;0,"Confirmar acumulação","Acumulação indicada"))))</f>
        <v/>
      </c>
      <c r="R12" s="20">
        <f>IF($B12="","",IF($H12="Isento ou não sujeito",0,IF(OR($H12&lt;&gt;"Sujeito",$D12="",$F12="",$G12="",$J12="",$N12="",COUNTIFS('Parâmetros'!$A$8:$A$107,$F12,'Parâmetros'!$L$8:$L$107,"Pronto a utilizar")&lt;&gt;1,$D12&lt;$N12,AND($O12&lt;&gt;"",$D12&gt;$O12),AND($J12="Percentual",OR($K12="",$L12&lt;&gt;"")),AND($J12="Montante fixo",OR($L12="",$K12&lt;&gt;""))),"",IFERROR(IF($J12="Percentual",$G12*$K12,IF($J12="Montante fixo",$L12,"")),""))))</f>
        <v/>
      </c>
      <c r="S12" s="22">
        <f>IF($B12="","",IFERROR(IFS($C12="","Data do facto em falta",$D12="","Data relevante para vigência em falta",$G12="","Valor tributável em falta",$H12="A confirmar","A confirmar tratamento",$H12="Isento ou não sujeito",IF($I12="","Fundamentação da exceção em falta","Registado sem estimativa"),$F12="","Parâmetro em falta",COUNTIF('Parâmetros'!$A$8:$A$107,$F12)&lt;&gt;1,"ID de parâmetro inválido ou duplicado",COUNTIFS('Parâmetros'!$A$8:$A$107,$F12,'Parâmetros'!$L$8:$L$107,"Pronto a utilizar")&lt;&gt;1,"Parâmetro incompleto ou inválido",OR($D12&lt;$N12,AND($O12&lt;&gt;"",$D12&gt;$O12)),"Data fora da vigência",OR(AND($J12="Percentual",OR($K12="",$L12&lt;&gt;"")),AND($J12="Montante fixo",OR($L12="",$K12&lt;&gt;""))),"Configuração de taxa inválida",$Q12="Rever: parâmetro assinalado como não acumulável","Rever acumulação",$Q12="Confirmar acumulação","A confirmar acumulação",$H12="Sujeito",IF($Q12="Acumulação indicada","Calculado com acumulação indicada","Calculado"),TRUE,"Tratamento inválido"),"Erro de controlo"))</f>
        <v/>
      </c>
      <c r="T12" s="22">
        <f>IF($B12="","",IFERROR(VLOOKUP($F12,'Parâmetros'!$A$8:$J$107,10,0),""))</f>
        <v/>
      </c>
    </row>
    <row r="13" ht="32" customHeight="1">
      <c r="A13" s="12">
        <f>IF($B13="","",ROW()-4)</f>
        <v/>
      </c>
      <c r="B13" s="13" t="inlineStr">
        <is>
          <t>FCT-2026-009</t>
        </is>
      </c>
      <c r="C13" s="14" t="n">
        <v>46346</v>
      </c>
      <c r="D13" s="14" t="n">
        <v>46346</v>
      </c>
      <c r="E13" s="15" t="inlineStr">
        <is>
          <t>Prestação de garantia autónoma — analisar</t>
        </is>
      </c>
      <c r="F13" s="16" t="n"/>
      <c r="G13" s="17" t="n">
        <v>25000</v>
      </c>
      <c r="H13" s="16" t="inlineStr">
        <is>
          <t>A confirmar</t>
        </is>
      </c>
      <c r="I13" s="15" t="inlineStr">
        <is>
          <t>Confirmar acumulação, se existirem várias componentes.</t>
        </is>
      </c>
      <c r="J13" s="18">
        <f>IF($B13="","",IFERROR(VLOOKUP($F13,'Parâmetros'!$A$8:$D$107,4,0),""))</f>
        <v/>
      </c>
      <c r="K13" s="19">
        <f>IF($B13="","",IFERROR(VLOOKUP($F13,'Parâmetros'!$A$8:$E$107,5,0),""))</f>
        <v/>
      </c>
      <c r="L13" s="20">
        <f>IF($B13="","",IFERROR(VLOOKUP($F13,'Parâmetros'!$A$8:$F$107,6,0),""))</f>
        <v/>
      </c>
      <c r="M13" s="18">
        <f>IF($B13="","",IFERROR(VLOOKUP($F13,'Parâmetros'!$A$8:$I$107,9,0),""))</f>
        <v/>
      </c>
      <c r="N13" s="21">
        <f>IF($B13="","",IFERROR(VLOOKUP($F13,'Parâmetros'!$A$8:$G$107,7,0),""))</f>
        <v/>
      </c>
      <c r="O13" s="21">
        <f>IF($B13="","",IFERROR(VLOOKUP($F13,'Parâmetros'!$A$8:$H$107,8,0),""))</f>
        <v/>
      </c>
      <c r="P13" s="12">
        <f>IF($B13="","",COUNTIF($B$5:$B$104,$B13))</f>
        <v/>
      </c>
      <c r="Q13" s="22">
        <f>IF($B13="","",IF($P13&lt;=1,"Sem acumulação",IF(COUNTIFS($B$5:$B$104,$B13,$M$5:$M$104,"Não acumula")&gt;0,"Rever: parâmetro assinalado como não acumulável",IF(COUNTIFS($B$5:$B$104,$B13,$M$5:$M$104,"A confirmar")+COUNTIFS($B$5:$B$104,$B13,$M$5:$M$104,"")&gt;0,"Confirmar acumulação","Acumulação indicada"))))</f>
        <v/>
      </c>
      <c r="R13" s="20">
        <f>IF($B13="","",IF($H13="Isento ou não sujeito",0,IF(OR($H13&lt;&gt;"Sujeito",$D13="",$F13="",$G13="",$J13="",$N13="",COUNTIFS('Parâmetros'!$A$8:$A$107,$F13,'Parâmetros'!$L$8:$L$107,"Pronto a utilizar")&lt;&gt;1,$D13&lt;$N13,AND($O13&lt;&gt;"",$D13&gt;$O13),AND($J13="Percentual",OR($K13="",$L13&lt;&gt;"")),AND($J13="Montante fixo",OR($L13="",$K13&lt;&gt;""))),"",IFERROR(IF($J13="Percentual",$G13*$K13,IF($J13="Montante fixo",$L13,"")),""))))</f>
        <v/>
      </c>
      <c r="S13" s="22">
        <f>IF($B13="","",IFERROR(IFS($C13="","Data do facto em falta",$D13="","Data relevante para vigência em falta",$G13="","Valor tributável em falta",$H13="A confirmar","A confirmar tratamento",$H13="Isento ou não sujeito",IF($I13="","Fundamentação da exceção em falta","Registado sem estimativa"),$F13="","Parâmetro em falta",COUNTIF('Parâmetros'!$A$8:$A$107,$F13)&lt;&gt;1,"ID de parâmetro inválido ou duplicado",COUNTIFS('Parâmetros'!$A$8:$A$107,$F13,'Parâmetros'!$L$8:$L$107,"Pronto a utilizar")&lt;&gt;1,"Parâmetro incompleto ou inválido",OR($D13&lt;$N13,AND($O13&lt;&gt;"",$D13&gt;$O13)),"Data fora da vigência",OR(AND($J13="Percentual",OR($K13="",$L13&lt;&gt;"")),AND($J13="Montante fixo",OR($L13="",$K13&lt;&gt;""))),"Configuração de taxa inválida",$Q13="Rever: parâmetro assinalado como não acumulável","Rever acumulação",$Q13="Confirmar acumulação","A confirmar acumulação",$H13="Sujeito",IF($Q13="Acumulação indicada","Calculado com acumulação indicada","Calculado"),TRUE,"Tratamento inválido"),"Erro de controlo"))</f>
        <v/>
      </c>
      <c r="T13" s="22">
        <f>IF($B13="","",IFERROR(VLOOKUP($F13,'Parâmetros'!$A$8:$J$107,10,0),""))</f>
        <v/>
      </c>
    </row>
    <row r="14" ht="32" customHeight="1">
      <c r="A14" s="12">
        <f>IF($B14="","",ROW()-4)</f>
        <v/>
      </c>
      <c r="B14" s="13" t="n"/>
      <c r="C14" s="14" t="n"/>
      <c r="D14" s="14" t="n"/>
      <c r="E14" s="15" t="n"/>
      <c r="F14" s="16" t="n"/>
      <c r="G14" s="17" t="n"/>
      <c r="H14" s="16" t="n"/>
      <c r="I14" s="15" t="n"/>
      <c r="J14" s="18">
        <f>IF($B14="","",IFERROR(VLOOKUP($F14,'Parâmetros'!$A$8:$D$107,4,0),""))</f>
        <v/>
      </c>
      <c r="K14" s="19">
        <f>IF($B14="","",IFERROR(VLOOKUP($F14,'Parâmetros'!$A$8:$E$107,5,0),""))</f>
        <v/>
      </c>
      <c r="L14" s="20">
        <f>IF($B14="","",IFERROR(VLOOKUP($F14,'Parâmetros'!$A$8:$F$107,6,0),""))</f>
        <v/>
      </c>
      <c r="M14" s="18">
        <f>IF($B14="","",IFERROR(VLOOKUP($F14,'Parâmetros'!$A$8:$I$107,9,0),""))</f>
        <v/>
      </c>
      <c r="N14" s="21">
        <f>IF($B14="","",IFERROR(VLOOKUP($F14,'Parâmetros'!$A$8:$G$107,7,0),""))</f>
        <v/>
      </c>
      <c r="O14" s="21">
        <f>IF($B14="","",IFERROR(VLOOKUP($F14,'Parâmetros'!$A$8:$H$107,8,0),""))</f>
        <v/>
      </c>
      <c r="P14" s="12">
        <f>IF($B14="","",COUNTIF($B$5:$B$104,$B14))</f>
        <v/>
      </c>
      <c r="Q14" s="22">
        <f>IF($B14="","",IF($P14&lt;=1,"Sem acumulação",IF(COUNTIFS($B$5:$B$104,$B14,$M$5:$M$104,"Não acumula")&gt;0,"Rever: parâmetro assinalado como não acumulável",IF(COUNTIFS($B$5:$B$104,$B14,$M$5:$M$104,"A confirmar")+COUNTIFS($B$5:$B$104,$B14,$M$5:$M$104,"")&gt;0,"Confirmar acumulação","Acumulação indicada"))))</f>
        <v/>
      </c>
      <c r="R14" s="20">
        <f>IF($B14="","",IF($H14="Isento ou não sujeito",0,IF(OR($H14&lt;&gt;"Sujeito",$D14="",$F14="",$G14="",$J14="",$N14="",COUNTIFS('Parâmetros'!$A$8:$A$107,$F14,'Parâmetros'!$L$8:$L$107,"Pronto a utilizar")&lt;&gt;1,$D14&lt;$N14,AND($O14&lt;&gt;"",$D14&gt;$O14),AND($J14="Percentual",OR($K14="",$L14&lt;&gt;"")),AND($J14="Montante fixo",OR($L14="",$K14&lt;&gt;""))),"",IFERROR(IF($J14="Percentual",$G14*$K14,IF($J14="Montante fixo",$L14,"")),""))))</f>
        <v/>
      </c>
      <c r="S14" s="22">
        <f>IF($B14="","",IFERROR(IFS($C14="","Data do facto em falta",$D14="","Data relevante para vigência em falta",$G14="","Valor tributável em falta",$H14="A confirmar","A confirmar tratamento",$H14="Isento ou não sujeito",IF($I14="","Fundamentação da exceção em falta","Registado sem estimativa"),$F14="","Parâmetro em falta",COUNTIF('Parâmetros'!$A$8:$A$107,$F14)&lt;&gt;1,"ID de parâmetro inválido ou duplicado",COUNTIFS('Parâmetros'!$A$8:$A$107,$F14,'Parâmetros'!$L$8:$L$107,"Pronto a utilizar")&lt;&gt;1,"Parâmetro incompleto ou inválido",OR($D14&lt;$N14,AND($O14&lt;&gt;"",$D14&gt;$O14)),"Data fora da vigência",OR(AND($J14="Percentual",OR($K14="",$L14&lt;&gt;"")),AND($J14="Montante fixo",OR($L14="",$K14&lt;&gt;""))),"Configuração de taxa inválida",$Q14="Rever: parâmetro assinalado como não acumulável","Rever acumulação",$Q14="Confirmar acumulação","A confirmar acumulação",$H14="Sujeito",IF($Q14="Acumulação indicada","Calculado com acumulação indicada","Calculado"),TRUE,"Tratamento inválido"),"Erro de controlo"))</f>
        <v/>
      </c>
      <c r="T14" s="22">
        <f>IF($B14="","",IFERROR(VLOOKUP($F14,'Parâmetros'!$A$8:$J$107,10,0),""))</f>
        <v/>
      </c>
    </row>
    <row r="15" ht="32" customHeight="1">
      <c r="A15" s="12">
        <f>IF($B15="","",ROW()-4)</f>
        <v/>
      </c>
      <c r="B15" s="13" t="n"/>
      <c r="C15" s="14" t="n"/>
      <c r="D15" s="14" t="n"/>
      <c r="E15" s="15" t="n"/>
      <c r="F15" s="16" t="n"/>
      <c r="G15" s="17" t="n"/>
      <c r="H15" s="16" t="n"/>
      <c r="I15" s="15" t="n"/>
      <c r="J15" s="18">
        <f>IF($B15="","",IFERROR(VLOOKUP($F15,'Parâmetros'!$A$8:$D$107,4,0),""))</f>
        <v/>
      </c>
      <c r="K15" s="19">
        <f>IF($B15="","",IFERROR(VLOOKUP($F15,'Parâmetros'!$A$8:$E$107,5,0),""))</f>
        <v/>
      </c>
      <c r="L15" s="20">
        <f>IF($B15="","",IFERROR(VLOOKUP($F15,'Parâmetros'!$A$8:$F$107,6,0),""))</f>
        <v/>
      </c>
      <c r="M15" s="18">
        <f>IF($B15="","",IFERROR(VLOOKUP($F15,'Parâmetros'!$A$8:$I$107,9,0),""))</f>
        <v/>
      </c>
      <c r="N15" s="21">
        <f>IF($B15="","",IFERROR(VLOOKUP($F15,'Parâmetros'!$A$8:$G$107,7,0),""))</f>
        <v/>
      </c>
      <c r="O15" s="21">
        <f>IF($B15="","",IFERROR(VLOOKUP($F15,'Parâmetros'!$A$8:$H$107,8,0),""))</f>
        <v/>
      </c>
      <c r="P15" s="12">
        <f>IF($B15="","",COUNTIF($B$5:$B$104,$B15))</f>
        <v/>
      </c>
      <c r="Q15" s="22">
        <f>IF($B15="","",IF($P15&lt;=1,"Sem acumulação",IF(COUNTIFS($B$5:$B$104,$B15,$M$5:$M$104,"Não acumula")&gt;0,"Rever: parâmetro assinalado como não acumulável",IF(COUNTIFS($B$5:$B$104,$B15,$M$5:$M$104,"A confirmar")+COUNTIFS($B$5:$B$104,$B15,$M$5:$M$104,"")&gt;0,"Confirmar acumulação","Acumulação indicada"))))</f>
        <v/>
      </c>
      <c r="R15" s="20">
        <f>IF($B15="","",IF($H15="Isento ou não sujeito",0,IF(OR($H15&lt;&gt;"Sujeito",$D15="",$F15="",$G15="",$J15="",$N15="",COUNTIFS('Parâmetros'!$A$8:$A$107,$F15,'Parâmetros'!$L$8:$L$107,"Pronto a utilizar")&lt;&gt;1,$D15&lt;$N15,AND($O15&lt;&gt;"",$D15&gt;$O15),AND($J15="Percentual",OR($K15="",$L15&lt;&gt;"")),AND($J15="Montante fixo",OR($L15="",$K15&lt;&gt;""))),"",IFERROR(IF($J15="Percentual",$G15*$K15,IF($J15="Montante fixo",$L15,"")),""))))</f>
        <v/>
      </c>
      <c r="S15" s="22">
        <f>IF($B15="","",IFERROR(IFS($C15="","Data do facto em falta",$D15="","Data relevante para vigência em falta",$G15="","Valor tributável em falta",$H15="A confirmar","A confirmar tratamento",$H15="Isento ou não sujeito",IF($I15="","Fundamentação da exceção em falta","Registado sem estimativa"),$F15="","Parâmetro em falta",COUNTIF('Parâmetros'!$A$8:$A$107,$F15)&lt;&gt;1,"ID de parâmetro inválido ou duplicado",COUNTIFS('Parâmetros'!$A$8:$A$107,$F15,'Parâmetros'!$L$8:$L$107,"Pronto a utilizar")&lt;&gt;1,"Parâmetro incompleto ou inválido",OR($D15&lt;$N15,AND($O15&lt;&gt;"",$D15&gt;$O15)),"Data fora da vigência",OR(AND($J15="Percentual",OR($K15="",$L15&lt;&gt;"")),AND($J15="Montante fixo",OR($L15="",$K15&lt;&gt;""))),"Configuração de taxa inválida",$Q15="Rever: parâmetro assinalado como não acumulável","Rever acumulação",$Q15="Confirmar acumulação","A confirmar acumulação",$H15="Sujeito",IF($Q15="Acumulação indicada","Calculado com acumulação indicada","Calculado"),TRUE,"Tratamento inválido"),"Erro de controlo"))</f>
        <v/>
      </c>
      <c r="T15" s="22">
        <f>IF($B15="","",IFERROR(VLOOKUP($F15,'Parâmetros'!$A$8:$J$107,10,0),""))</f>
        <v/>
      </c>
    </row>
    <row r="16" ht="32" customHeight="1">
      <c r="A16" s="12">
        <f>IF($B16="","",ROW()-4)</f>
        <v/>
      </c>
      <c r="B16" s="13" t="n"/>
      <c r="C16" s="14" t="n"/>
      <c r="D16" s="14" t="n"/>
      <c r="E16" s="15" t="n"/>
      <c r="F16" s="16" t="n"/>
      <c r="G16" s="17" t="n"/>
      <c r="H16" s="16" t="n"/>
      <c r="I16" s="15" t="n"/>
      <c r="J16" s="18">
        <f>IF($B16="","",IFERROR(VLOOKUP($F16,'Parâmetros'!$A$8:$D$107,4,0),""))</f>
        <v/>
      </c>
      <c r="K16" s="19">
        <f>IF($B16="","",IFERROR(VLOOKUP($F16,'Parâmetros'!$A$8:$E$107,5,0),""))</f>
        <v/>
      </c>
      <c r="L16" s="20">
        <f>IF($B16="","",IFERROR(VLOOKUP($F16,'Parâmetros'!$A$8:$F$107,6,0),""))</f>
        <v/>
      </c>
      <c r="M16" s="18">
        <f>IF($B16="","",IFERROR(VLOOKUP($F16,'Parâmetros'!$A$8:$I$107,9,0),""))</f>
        <v/>
      </c>
      <c r="N16" s="21">
        <f>IF($B16="","",IFERROR(VLOOKUP($F16,'Parâmetros'!$A$8:$G$107,7,0),""))</f>
        <v/>
      </c>
      <c r="O16" s="21">
        <f>IF($B16="","",IFERROR(VLOOKUP($F16,'Parâmetros'!$A$8:$H$107,8,0),""))</f>
        <v/>
      </c>
      <c r="P16" s="12">
        <f>IF($B16="","",COUNTIF($B$5:$B$104,$B16))</f>
        <v/>
      </c>
      <c r="Q16" s="22">
        <f>IF($B16="","",IF($P16&lt;=1,"Sem acumulação",IF(COUNTIFS($B$5:$B$104,$B16,$M$5:$M$104,"Não acumula")&gt;0,"Rever: parâmetro assinalado como não acumulável",IF(COUNTIFS($B$5:$B$104,$B16,$M$5:$M$104,"A confirmar")+COUNTIFS($B$5:$B$104,$B16,$M$5:$M$104,"")&gt;0,"Confirmar acumulação","Acumulação indicada"))))</f>
        <v/>
      </c>
      <c r="R16" s="20">
        <f>IF($B16="","",IF($H16="Isento ou não sujeito",0,IF(OR($H16&lt;&gt;"Sujeito",$D16="",$F16="",$G16="",$J16="",$N16="",COUNTIFS('Parâmetros'!$A$8:$A$107,$F16,'Parâmetros'!$L$8:$L$107,"Pronto a utilizar")&lt;&gt;1,$D16&lt;$N16,AND($O16&lt;&gt;"",$D16&gt;$O16),AND($J16="Percentual",OR($K16="",$L16&lt;&gt;"")),AND($J16="Montante fixo",OR($L16="",$K16&lt;&gt;""))),"",IFERROR(IF($J16="Percentual",$G16*$K16,IF($J16="Montante fixo",$L16,"")),""))))</f>
        <v/>
      </c>
      <c r="S16" s="22">
        <f>IF($B16="","",IFERROR(IFS($C16="","Data do facto em falta",$D16="","Data relevante para vigência em falta",$G16="","Valor tributável em falta",$H16="A confirmar","A confirmar tratamento",$H16="Isento ou não sujeito",IF($I16="","Fundamentação da exceção em falta","Registado sem estimativa"),$F16="","Parâmetro em falta",COUNTIF('Parâmetros'!$A$8:$A$107,$F16)&lt;&gt;1,"ID de parâmetro inválido ou duplicado",COUNTIFS('Parâmetros'!$A$8:$A$107,$F16,'Parâmetros'!$L$8:$L$107,"Pronto a utilizar")&lt;&gt;1,"Parâmetro incompleto ou inválido",OR($D16&lt;$N16,AND($O16&lt;&gt;"",$D16&gt;$O16)),"Data fora da vigência",OR(AND($J16="Percentual",OR($K16="",$L16&lt;&gt;"")),AND($J16="Montante fixo",OR($L16="",$K16&lt;&gt;""))),"Configuração de taxa inválida",$Q16="Rever: parâmetro assinalado como não acumulável","Rever acumulação",$Q16="Confirmar acumulação","A confirmar acumulação",$H16="Sujeito",IF($Q16="Acumulação indicada","Calculado com acumulação indicada","Calculado"),TRUE,"Tratamento inválido"),"Erro de controlo"))</f>
        <v/>
      </c>
      <c r="T16" s="22">
        <f>IF($B16="","",IFERROR(VLOOKUP($F16,'Parâmetros'!$A$8:$J$107,10,0),""))</f>
        <v/>
      </c>
    </row>
    <row r="17" ht="32" customHeight="1">
      <c r="A17" s="12">
        <f>IF($B17="","",ROW()-4)</f>
        <v/>
      </c>
      <c r="B17" s="13" t="n"/>
      <c r="C17" s="14" t="n"/>
      <c r="D17" s="14" t="n"/>
      <c r="E17" s="15" t="n"/>
      <c r="F17" s="16" t="n"/>
      <c r="G17" s="17" t="n"/>
      <c r="H17" s="16" t="n"/>
      <c r="I17" s="15" t="n"/>
      <c r="J17" s="18">
        <f>IF($B17="","",IFERROR(VLOOKUP($F17,'Parâmetros'!$A$8:$D$107,4,0),""))</f>
        <v/>
      </c>
      <c r="K17" s="19">
        <f>IF($B17="","",IFERROR(VLOOKUP($F17,'Parâmetros'!$A$8:$E$107,5,0),""))</f>
        <v/>
      </c>
      <c r="L17" s="20">
        <f>IF($B17="","",IFERROR(VLOOKUP($F17,'Parâmetros'!$A$8:$F$107,6,0),""))</f>
        <v/>
      </c>
      <c r="M17" s="18">
        <f>IF($B17="","",IFERROR(VLOOKUP($F17,'Parâmetros'!$A$8:$I$107,9,0),""))</f>
        <v/>
      </c>
      <c r="N17" s="21">
        <f>IF($B17="","",IFERROR(VLOOKUP($F17,'Parâmetros'!$A$8:$G$107,7,0),""))</f>
        <v/>
      </c>
      <c r="O17" s="21">
        <f>IF($B17="","",IFERROR(VLOOKUP($F17,'Parâmetros'!$A$8:$H$107,8,0),""))</f>
        <v/>
      </c>
      <c r="P17" s="12">
        <f>IF($B17="","",COUNTIF($B$5:$B$104,$B17))</f>
        <v/>
      </c>
      <c r="Q17" s="22">
        <f>IF($B17="","",IF($P17&lt;=1,"Sem acumulação",IF(COUNTIFS($B$5:$B$104,$B17,$M$5:$M$104,"Não acumula")&gt;0,"Rever: parâmetro assinalado como não acumulável",IF(COUNTIFS($B$5:$B$104,$B17,$M$5:$M$104,"A confirmar")+COUNTIFS($B$5:$B$104,$B17,$M$5:$M$104,"")&gt;0,"Confirmar acumulação","Acumulação indicada"))))</f>
        <v/>
      </c>
      <c r="R17" s="20">
        <f>IF($B17="","",IF($H17="Isento ou não sujeito",0,IF(OR($H17&lt;&gt;"Sujeito",$D17="",$F17="",$G17="",$J17="",$N17="",COUNTIFS('Parâmetros'!$A$8:$A$107,$F17,'Parâmetros'!$L$8:$L$107,"Pronto a utilizar")&lt;&gt;1,$D17&lt;$N17,AND($O17&lt;&gt;"",$D17&gt;$O17),AND($J17="Percentual",OR($K17="",$L17&lt;&gt;"")),AND($J17="Montante fixo",OR($L17="",$K17&lt;&gt;""))),"",IFERROR(IF($J17="Percentual",$G17*$K17,IF($J17="Montante fixo",$L17,"")),""))))</f>
        <v/>
      </c>
      <c r="S17" s="22">
        <f>IF($B17="","",IFERROR(IFS($C17="","Data do facto em falta",$D17="","Data relevante para vigência em falta",$G17="","Valor tributável em falta",$H17="A confirmar","A confirmar tratamento",$H17="Isento ou não sujeito",IF($I17="","Fundamentação da exceção em falta","Registado sem estimativa"),$F17="","Parâmetro em falta",COUNTIF('Parâmetros'!$A$8:$A$107,$F17)&lt;&gt;1,"ID de parâmetro inválido ou duplicado",COUNTIFS('Parâmetros'!$A$8:$A$107,$F17,'Parâmetros'!$L$8:$L$107,"Pronto a utilizar")&lt;&gt;1,"Parâmetro incompleto ou inválido",OR($D17&lt;$N17,AND($O17&lt;&gt;"",$D17&gt;$O17)),"Data fora da vigência",OR(AND($J17="Percentual",OR($K17="",$L17&lt;&gt;"")),AND($J17="Montante fixo",OR($L17="",$K17&lt;&gt;""))),"Configuração de taxa inválida",$Q17="Rever: parâmetro assinalado como não acumulável","Rever acumulação",$Q17="Confirmar acumulação","A confirmar acumulação",$H17="Sujeito",IF($Q17="Acumulação indicada","Calculado com acumulação indicada","Calculado"),TRUE,"Tratamento inválido"),"Erro de controlo"))</f>
        <v/>
      </c>
      <c r="T17" s="22">
        <f>IF($B17="","",IFERROR(VLOOKUP($F17,'Parâmetros'!$A$8:$J$107,10,0),""))</f>
        <v/>
      </c>
    </row>
    <row r="18" ht="32" customHeight="1">
      <c r="A18" s="12">
        <f>IF($B18="","",ROW()-4)</f>
        <v/>
      </c>
      <c r="B18" s="13" t="n"/>
      <c r="C18" s="14" t="n"/>
      <c r="D18" s="14" t="n"/>
      <c r="E18" s="15" t="n"/>
      <c r="F18" s="16" t="n"/>
      <c r="G18" s="17" t="n"/>
      <c r="H18" s="16" t="n"/>
      <c r="I18" s="15" t="n"/>
      <c r="J18" s="18">
        <f>IF($B18="","",IFERROR(VLOOKUP($F18,'Parâmetros'!$A$8:$D$107,4,0),""))</f>
        <v/>
      </c>
      <c r="K18" s="19">
        <f>IF($B18="","",IFERROR(VLOOKUP($F18,'Parâmetros'!$A$8:$E$107,5,0),""))</f>
        <v/>
      </c>
      <c r="L18" s="20">
        <f>IF($B18="","",IFERROR(VLOOKUP($F18,'Parâmetros'!$A$8:$F$107,6,0),""))</f>
        <v/>
      </c>
      <c r="M18" s="18">
        <f>IF($B18="","",IFERROR(VLOOKUP($F18,'Parâmetros'!$A$8:$I$107,9,0),""))</f>
        <v/>
      </c>
      <c r="N18" s="21">
        <f>IF($B18="","",IFERROR(VLOOKUP($F18,'Parâmetros'!$A$8:$G$107,7,0),""))</f>
        <v/>
      </c>
      <c r="O18" s="21">
        <f>IF($B18="","",IFERROR(VLOOKUP($F18,'Parâmetros'!$A$8:$H$107,8,0),""))</f>
        <v/>
      </c>
      <c r="P18" s="12">
        <f>IF($B18="","",COUNTIF($B$5:$B$104,$B18))</f>
        <v/>
      </c>
      <c r="Q18" s="22">
        <f>IF($B18="","",IF($P18&lt;=1,"Sem acumulação",IF(COUNTIFS($B$5:$B$104,$B18,$M$5:$M$104,"Não acumula")&gt;0,"Rever: parâmetro assinalado como não acumulável",IF(COUNTIFS($B$5:$B$104,$B18,$M$5:$M$104,"A confirmar")+COUNTIFS($B$5:$B$104,$B18,$M$5:$M$104,"")&gt;0,"Confirmar acumulação","Acumulação indicada"))))</f>
        <v/>
      </c>
      <c r="R18" s="20">
        <f>IF($B18="","",IF($H18="Isento ou não sujeito",0,IF(OR($H18&lt;&gt;"Sujeito",$D18="",$F18="",$G18="",$J18="",$N18="",COUNTIFS('Parâmetros'!$A$8:$A$107,$F18,'Parâmetros'!$L$8:$L$107,"Pronto a utilizar")&lt;&gt;1,$D18&lt;$N18,AND($O18&lt;&gt;"",$D18&gt;$O18),AND($J18="Percentual",OR($K18="",$L18&lt;&gt;"")),AND($J18="Montante fixo",OR($L18="",$K18&lt;&gt;""))),"",IFERROR(IF($J18="Percentual",$G18*$K18,IF($J18="Montante fixo",$L18,"")),""))))</f>
        <v/>
      </c>
      <c r="S18" s="22">
        <f>IF($B18="","",IFERROR(IFS($C18="","Data do facto em falta",$D18="","Data relevante para vigência em falta",$G18="","Valor tributável em falta",$H18="A confirmar","A confirmar tratamento",$H18="Isento ou não sujeito",IF($I18="","Fundamentação da exceção em falta","Registado sem estimativa"),$F18="","Parâmetro em falta",COUNTIF('Parâmetros'!$A$8:$A$107,$F18)&lt;&gt;1,"ID de parâmetro inválido ou duplicado",COUNTIFS('Parâmetros'!$A$8:$A$107,$F18,'Parâmetros'!$L$8:$L$107,"Pronto a utilizar")&lt;&gt;1,"Parâmetro incompleto ou inválido",OR($D18&lt;$N18,AND($O18&lt;&gt;"",$D18&gt;$O18)),"Data fora da vigência",OR(AND($J18="Percentual",OR($K18="",$L18&lt;&gt;"")),AND($J18="Montante fixo",OR($L18="",$K18&lt;&gt;""))),"Configuração de taxa inválida",$Q18="Rever: parâmetro assinalado como não acumulável","Rever acumulação",$Q18="Confirmar acumulação","A confirmar acumulação",$H18="Sujeito",IF($Q18="Acumulação indicada","Calculado com acumulação indicada","Calculado"),TRUE,"Tratamento inválido"),"Erro de controlo"))</f>
        <v/>
      </c>
      <c r="T18" s="22">
        <f>IF($B18="","",IFERROR(VLOOKUP($F18,'Parâmetros'!$A$8:$J$107,10,0),""))</f>
        <v/>
      </c>
    </row>
    <row r="19" ht="32" customHeight="1">
      <c r="A19" s="12">
        <f>IF($B19="","",ROW()-4)</f>
        <v/>
      </c>
      <c r="B19" s="13" t="n"/>
      <c r="C19" s="14" t="n"/>
      <c r="D19" s="14" t="n"/>
      <c r="E19" s="15" t="n"/>
      <c r="F19" s="16" t="n"/>
      <c r="G19" s="17" t="n"/>
      <c r="H19" s="16" t="n"/>
      <c r="I19" s="15" t="n"/>
      <c r="J19" s="18">
        <f>IF($B19="","",IFERROR(VLOOKUP($F19,'Parâmetros'!$A$8:$D$107,4,0),""))</f>
        <v/>
      </c>
      <c r="K19" s="19">
        <f>IF($B19="","",IFERROR(VLOOKUP($F19,'Parâmetros'!$A$8:$E$107,5,0),""))</f>
        <v/>
      </c>
      <c r="L19" s="20">
        <f>IF($B19="","",IFERROR(VLOOKUP($F19,'Parâmetros'!$A$8:$F$107,6,0),""))</f>
        <v/>
      </c>
      <c r="M19" s="18">
        <f>IF($B19="","",IFERROR(VLOOKUP($F19,'Parâmetros'!$A$8:$I$107,9,0),""))</f>
        <v/>
      </c>
      <c r="N19" s="21">
        <f>IF($B19="","",IFERROR(VLOOKUP($F19,'Parâmetros'!$A$8:$G$107,7,0),""))</f>
        <v/>
      </c>
      <c r="O19" s="21">
        <f>IF($B19="","",IFERROR(VLOOKUP($F19,'Parâmetros'!$A$8:$H$107,8,0),""))</f>
        <v/>
      </c>
      <c r="P19" s="12">
        <f>IF($B19="","",COUNTIF($B$5:$B$104,$B19))</f>
        <v/>
      </c>
      <c r="Q19" s="22">
        <f>IF($B19="","",IF($P19&lt;=1,"Sem acumulação",IF(COUNTIFS($B$5:$B$104,$B19,$M$5:$M$104,"Não acumula")&gt;0,"Rever: parâmetro assinalado como não acumulável",IF(COUNTIFS($B$5:$B$104,$B19,$M$5:$M$104,"A confirmar")+COUNTIFS($B$5:$B$104,$B19,$M$5:$M$104,"")&gt;0,"Confirmar acumulação","Acumulação indicada"))))</f>
        <v/>
      </c>
      <c r="R19" s="20">
        <f>IF($B19="","",IF($H19="Isento ou não sujeito",0,IF(OR($H19&lt;&gt;"Sujeito",$D19="",$F19="",$G19="",$J19="",$N19="",COUNTIFS('Parâmetros'!$A$8:$A$107,$F19,'Parâmetros'!$L$8:$L$107,"Pronto a utilizar")&lt;&gt;1,$D19&lt;$N19,AND($O19&lt;&gt;"",$D19&gt;$O19),AND($J19="Percentual",OR($K19="",$L19&lt;&gt;"")),AND($J19="Montante fixo",OR($L19="",$K19&lt;&gt;""))),"",IFERROR(IF($J19="Percentual",$G19*$K19,IF($J19="Montante fixo",$L19,"")),""))))</f>
        <v/>
      </c>
      <c r="S19" s="22">
        <f>IF($B19="","",IFERROR(IFS($C19="","Data do facto em falta",$D19="","Data relevante para vigência em falta",$G19="","Valor tributável em falta",$H19="A confirmar","A confirmar tratamento",$H19="Isento ou não sujeito",IF($I19="","Fundamentação da exceção em falta","Registado sem estimativa"),$F19="","Parâmetro em falta",COUNTIF('Parâmetros'!$A$8:$A$107,$F19)&lt;&gt;1,"ID de parâmetro inválido ou duplicado",COUNTIFS('Parâmetros'!$A$8:$A$107,$F19,'Parâmetros'!$L$8:$L$107,"Pronto a utilizar")&lt;&gt;1,"Parâmetro incompleto ou inválido",OR($D19&lt;$N19,AND($O19&lt;&gt;"",$D19&gt;$O19)),"Data fora da vigência",OR(AND($J19="Percentual",OR($K19="",$L19&lt;&gt;"")),AND($J19="Montante fixo",OR($L19="",$K19&lt;&gt;""))),"Configuração de taxa inválida",$Q19="Rever: parâmetro assinalado como não acumulável","Rever acumulação",$Q19="Confirmar acumulação","A confirmar acumulação",$H19="Sujeito",IF($Q19="Acumulação indicada","Calculado com acumulação indicada","Calculado"),TRUE,"Tratamento inválido"),"Erro de controlo"))</f>
        <v/>
      </c>
      <c r="T19" s="22">
        <f>IF($B19="","",IFERROR(VLOOKUP($F19,'Parâmetros'!$A$8:$J$107,10,0),""))</f>
        <v/>
      </c>
    </row>
    <row r="20" ht="32" customHeight="1">
      <c r="A20" s="12">
        <f>IF($B20="","",ROW()-4)</f>
        <v/>
      </c>
      <c r="B20" s="13" t="n"/>
      <c r="C20" s="14" t="n"/>
      <c r="D20" s="14" t="n"/>
      <c r="E20" s="15" t="n"/>
      <c r="F20" s="16" t="n"/>
      <c r="G20" s="17" t="n"/>
      <c r="H20" s="16" t="n"/>
      <c r="I20" s="15" t="n"/>
      <c r="J20" s="18">
        <f>IF($B20="","",IFERROR(VLOOKUP($F20,'Parâmetros'!$A$8:$D$107,4,0),""))</f>
        <v/>
      </c>
      <c r="K20" s="19">
        <f>IF($B20="","",IFERROR(VLOOKUP($F20,'Parâmetros'!$A$8:$E$107,5,0),""))</f>
        <v/>
      </c>
      <c r="L20" s="20">
        <f>IF($B20="","",IFERROR(VLOOKUP($F20,'Parâmetros'!$A$8:$F$107,6,0),""))</f>
        <v/>
      </c>
      <c r="M20" s="18">
        <f>IF($B20="","",IFERROR(VLOOKUP($F20,'Parâmetros'!$A$8:$I$107,9,0),""))</f>
        <v/>
      </c>
      <c r="N20" s="21">
        <f>IF($B20="","",IFERROR(VLOOKUP($F20,'Parâmetros'!$A$8:$G$107,7,0),""))</f>
        <v/>
      </c>
      <c r="O20" s="21">
        <f>IF($B20="","",IFERROR(VLOOKUP($F20,'Parâmetros'!$A$8:$H$107,8,0),""))</f>
        <v/>
      </c>
      <c r="P20" s="12">
        <f>IF($B20="","",COUNTIF($B$5:$B$104,$B20))</f>
        <v/>
      </c>
      <c r="Q20" s="22">
        <f>IF($B20="","",IF($P20&lt;=1,"Sem acumulação",IF(COUNTIFS($B$5:$B$104,$B20,$M$5:$M$104,"Não acumula")&gt;0,"Rever: parâmetro assinalado como não acumulável",IF(COUNTIFS($B$5:$B$104,$B20,$M$5:$M$104,"A confirmar")+COUNTIFS($B$5:$B$104,$B20,$M$5:$M$104,"")&gt;0,"Confirmar acumulação","Acumulação indicada"))))</f>
        <v/>
      </c>
      <c r="R20" s="20">
        <f>IF($B20="","",IF($H20="Isento ou não sujeito",0,IF(OR($H20&lt;&gt;"Sujeito",$D20="",$F20="",$G20="",$J20="",$N20="",COUNTIFS('Parâmetros'!$A$8:$A$107,$F20,'Parâmetros'!$L$8:$L$107,"Pronto a utilizar")&lt;&gt;1,$D20&lt;$N20,AND($O20&lt;&gt;"",$D20&gt;$O20),AND($J20="Percentual",OR($K20="",$L20&lt;&gt;"")),AND($J20="Montante fixo",OR($L20="",$K20&lt;&gt;""))),"",IFERROR(IF($J20="Percentual",$G20*$K20,IF($J20="Montante fixo",$L20,"")),""))))</f>
        <v/>
      </c>
      <c r="S20" s="22">
        <f>IF($B20="","",IFERROR(IFS($C20="","Data do facto em falta",$D20="","Data relevante para vigência em falta",$G20="","Valor tributável em falta",$H20="A confirmar","A confirmar tratamento",$H20="Isento ou não sujeito",IF($I20="","Fundamentação da exceção em falta","Registado sem estimativa"),$F20="","Parâmetro em falta",COUNTIF('Parâmetros'!$A$8:$A$107,$F20)&lt;&gt;1,"ID de parâmetro inválido ou duplicado",COUNTIFS('Parâmetros'!$A$8:$A$107,$F20,'Parâmetros'!$L$8:$L$107,"Pronto a utilizar")&lt;&gt;1,"Parâmetro incompleto ou inválido",OR($D20&lt;$N20,AND($O20&lt;&gt;"",$D20&gt;$O20)),"Data fora da vigência",OR(AND($J20="Percentual",OR($K20="",$L20&lt;&gt;"")),AND($J20="Montante fixo",OR($L20="",$K20&lt;&gt;""))),"Configuração de taxa inválida",$Q20="Rever: parâmetro assinalado como não acumulável","Rever acumulação",$Q20="Confirmar acumulação","A confirmar acumulação",$H20="Sujeito",IF($Q20="Acumulação indicada","Calculado com acumulação indicada","Calculado"),TRUE,"Tratamento inválido"),"Erro de controlo"))</f>
        <v/>
      </c>
      <c r="T20" s="22">
        <f>IF($B20="","",IFERROR(VLOOKUP($F20,'Parâmetros'!$A$8:$J$107,10,0),""))</f>
        <v/>
      </c>
    </row>
    <row r="21" ht="32" customHeight="1">
      <c r="A21" s="12">
        <f>IF($B21="","",ROW()-4)</f>
        <v/>
      </c>
      <c r="B21" s="13" t="n"/>
      <c r="C21" s="14" t="n"/>
      <c r="D21" s="14" t="n"/>
      <c r="E21" s="15" t="n"/>
      <c r="F21" s="16" t="n"/>
      <c r="G21" s="17" t="n"/>
      <c r="H21" s="16" t="n"/>
      <c r="I21" s="15" t="n"/>
      <c r="J21" s="18">
        <f>IF($B21="","",IFERROR(VLOOKUP($F21,'Parâmetros'!$A$8:$D$107,4,0),""))</f>
        <v/>
      </c>
      <c r="K21" s="19">
        <f>IF($B21="","",IFERROR(VLOOKUP($F21,'Parâmetros'!$A$8:$E$107,5,0),""))</f>
        <v/>
      </c>
      <c r="L21" s="20">
        <f>IF($B21="","",IFERROR(VLOOKUP($F21,'Parâmetros'!$A$8:$F$107,6,0),""))</f>
        <v/>
      </c>
      <c r="M21" s="18">
        <f>IF($B21="","",IFERROR(VLOOKUP($F21,'Parâmetros'!$A$8:$I$107,9,0),""))</f>
        <v/>
      </c>
      <c r="N21" s="21">
        <f>IF($B21="","",IFERROR(VLOOKUP($F21,'Parâmetros'!$A$8:$G$107,7,0),""))</f>
        <v/>
      </c>
      <c r="O21" s="21">
        <f>IF($B21="","",IFERROR(VLOOKUP($F21,'Parâmetros'!$A$8:$H$107,8,0),""))</f>
        <v/>
      </c>
      <c r="P21" s="12">
        <f>IF($B21="","",COUNTIF($B$5:$B$104,$B21))</f>
        <v/>
      </c>
      <c r="Q21" s="22">
        <f>IF($B21="","",IF($P21&lt;=1,"Sem acumulação",IF(COUNTIFS($B$5:$B$104,$B21,$M$5:$M$104,"Não acumula")&gt;0,"Rever: parâmetro assinalado como não acumulável",IF(COUNTIFS($B$5:$B$104,$B21,$M$5:$M$104,"A confirmar")+COUNTIFS($B$5:$B$104,$B21,$M$5:$M$104,"")&gt;0,"Confirmar acumulação","Acumulação indicada"))))</f>
        <v/>
      </c>
      <c r="R21" s="20">
        <f>IF($B21="","",IF($H21="Isento ou não sujeito",0,IF(OR($H21&lt;&gt;"Sujeito",$D21="",$F21="",$G21="",$J21="",$N21="",COUNTIFS('Parâmetros'!$A$8:$A$107,$F21,'Parâmetros'!$L$8:$L$107,"Pronto a utilizar")&lt;&gt;1,$D21&lt;$N21,AND($O21&lt;&gt;"",$D21&gt;$O21),AND($J21="Percentual",OR($K21="",$L21&lt;&gt;"")),AND($J21="Montante fixo",OR($L21="",$K21&lt;&gt;""))),"",IFERROR(IF($J21="Percentual",$G21*$K21,IF($J21="Montante fixo",$L21,"")),""))))</f>
        <v/>
      </c>
      <c r="S21" s="22">
        <f>IF($B21="","",IFERROR(IFS($C21="","Data do facto em falta",$D21="","Data relevante para vigência em falta",$G21="","Valor tributável em falta",$H21="A confirmar","A confirmar tratamento",$H21="Isento ou não sujeito",IF($I21="","Fundamentação da exceção em falta","Registado sem estimativa"),$F21="","Parâmetro em falta",COUNTIF('Parâmetros'!$A$8:$A$107,$F21)&lt;&gt;1,"ID de parâmetro inválido ou duplicado",COUNTIFS('Parâmetros'!$A$8:$A$107,$F21,'Parâmetros'!$L$8:$L$107,"Pronto a utilizar")&lt;&gt;1,"Parâmetro incompleto ou inválido",OR($D21&lt;$N21,AND($O21&lt;&gt;"",$D21&gt;$O21)),"Data fora da vigência",OR(AND($J21="Percentual",OR($K21="",$L21&lt;&gt;"")),AND($J21="Montante fixo",OR($L21="",$K21&lt;&gt;""))),"Configuração de taxa inválida",$Q21="Rever: parâmetro assinalado como não acumulável","Rever acumulação",$Q21="Confirmar acumulação","A confirmar acumulação",$H21="Sujeito",IF($Q21="Acumulação indicada","Calculado com acumulação indicada","Calculado"),TRUE,"Tratamento inválido"),"Erro de controlo"))</f>
        <v/>
      </c>
      <c r="T21" s="22">
        <f>IF($B21="","",IFERROR(VLOOKUP($F21,'Parâmetros'!$A$8:$J$107,10,0),""))</f>
        <v/>
      </c>
    </row>
    <row r="22" ht="32" customHeight="1">
      <c r="A22" s="12">
        <f>IF($B22="","",ROW()-4)</f>
        <v/>
      </c>
      <c r="B22" s="13" t="n"/>
      <c r="C22" s="14" t="n"/>
      <c r="D22" s="14" t="n"/>
      <c r="E22" s="15" t="n"/>
      <c r="F22" s="16" t="n"/>
      <c r="G22" s="17" t="n"/>
      <c r="H22" s="16" t="n"/>
      <c r="I22" s="15" t="n"/>
      <c r="J22" s="18">
        <f>IF($B22="","",IFERROR(VLOOKUP($F22,'Parâmetros'!$A$8:$D$107,4,0),""))</f>
        <v/>
      </c>
      <c r="K22" s="19">
        <f>IF($B22="","",IFERROR(VLOOKUP($F22,'Parâmetros'!$A$8:$E$107,5,0),""))</f>
        <v/>
      </c>
      <c r="L22" s="20">
        <f>IF($B22="","",IFERROR(VLOOKUP($F22,'Parâmetros'!$A$8:$F$107,6,0),""))</f>
        <v/>
      </c>
      <c r="M22" s="18">
        <f>IF($B22="","",IFERROR(VLOOKUP($F22,'Parâmetros'!$A$8:$I$107,9,0),""))</f>
        <v/>
      </c>
      <c r="N22" s="21">
        <f>IF($B22="","",IFERROR(VLOOKUP($F22,'Parâmetros'!$A$8:$G$107,7,0),""))</f>
        <v/>
      </c>
      <c r="O22" s="21">
        <f>IF($B22="","",IFERROR(VLOOKUP($F22,'Parâmetros'!$A$8:$H$107,8,0),""))</f>
        <v/>
      </c>
      <c r="P22" s="12">
        <f>IF($B22="","",COUNTIF($B$5:$B$104,$B22))</f>
        <v/>
      </c>
      <c r="Q22" s="22">
        <f>IF($B22="","",IF($P22&lt;=1,"Sem acumulação",IF(COUNTIFS($B$5:$B$104,$B22,$M$5:$M$104,"Não acumula")&gt;0,"Rever: parâmetro assinalado como não acumulável",IF(COUNTIFS($B$5:$B$104,$B22,$M$5:$M$104,"A confirmar")+COUNTIFS($B$5:$B$104,$B22,$M$5:$M$104,"")&gt;0,"Confirmar acumulação","Acumulação indicada"))))</f>
        <v/>
      </c>
      <c r="R22" s="20">
        <f>IF($B22="","",IF($H22="Isento ou não sujeito",0,IF(OR($H22&lt;&gt;"Sujeito",$D22="",$F22="",$G22="",$J22="",$N22="",COUNTIFS('Parâmetros'!$A$8:$A$107,$F22,'Parâmetros'!$L$8:$L$107,"Pronto a utilizar")&lt;&gt;1,$D22&lt;$N22,AND($O22&lt;&gt;"",$D22&gt;$O22),AND($J22="Percentual",OR($K22="",$L22&lt;&gt;"")),AND($J22="Montante fixo",OR($L22="",$K22&lt;&gt;""))),"",IFERROR(IF($J22="Percentual",$G22*$K22,IF($J22="Montante fixo",$L22,"")),""))))</f>
        <v/>
      </c>
      <c r="S22" s="22">
        <f>IF($B22="","",IFERROR(IFS($C22="","Data do facto em falta",$D22="","Data relevante para vigência em falta",$G22="","Valor tributável em falta",$H22="A confirmar","A confirmar tratamento",$H22="Isento ou não sujeito",IF($I22="","Fundamentação da exceção em falta","Registado sem estimativa"),$F22="","Parâmetro em falta",COUNTIF('Parâmetros'!$A$8:$A$107,$F22)&lt;&gt;1,"ID de parâmetro inválido ou duplicado",COUNTIFS('Parâmetros'!$A$8:$A$107,$F22,'Parâmetros'!$L$8:$L$107,"Pronto a utilizar")&lt;&gt;1,"Parâmetro incompleto ou inválido",OR($D22&lt;$N22,AND($O22&lt;&gt;"",$D22&gt;$O22)),"Data fora da vigência",OR(AND($J22="Percentual",OR($K22="",$L22&lt;&gt;"")),AND($J22="Montante fixo",OR($L22="",$K22&lt;&gt;""))),"Configuração de taxa inválida",$Q22="Rever: parâmetro assinalado como não acumulável","Rever acumulação",$Q22="Confirmar acumulação","A confirmar acumulação",$H22="Sujeito",IF($Q22="Acumulação indicada","Calculado com acumulação indicada","Calculado"),TRUE,"Tratamento inválido"),"Erro de controlo"))</f>
        <v/>
      </c>
      <c r="T22" s="22">
        <f>IF($B22="","",IFERROR(VLOOKUP($F22,'Parâmetros'!$A$8:$J$107,10,0),""))</f>
        <v/>
      </c>
    </row>
    <row r="23" ht="32" customHeight="1">
      <c r="A23" s="12">
        <f>IF($B23="","",ROW()-4)</f>
        <v/>
      </c>
      <c r="B23" s="13" t="n"/>
      <c r="C23" s="14" t="n"/>
      <c r="D23" s="14" t="n"/>
      <c r="E23" s="15" t="n"/>
      <c r="F23" s="16" t="n"/>
      <c r="G23" s="17" t="n"/>
      <c r="H23" s="16" t="n"/>
      <c r="I23" s="15" t="n"/>
      <c r="J23" s="18">
        <f>IF($B23="","",IFERROR(VLOOKUP($F23,'Parâmetros'!$A$8:$D$107,4,0),""))</f>
        <v/>
      </c>
      <c r="K23" s="19">
        <f>IF($B23="","",IFERROR(VLOOKUP($F23,'Parâmetros'!$A$8:$E$107,5,0),""))</f>
        <v/>
      </c>
      <c r="L23" s="20">
        <f>IF($B23="","",IFERROR(VLOOKUP($F23,'Parâmetros'!$A$8:$F$107,6,0),""))</f>
        <v/>
      </c>
      <c r="M23" s="18">
        <f>IF($B23="","",IFERROR(VLOOKUP($F23,'Parâmetros'!$A$8:$I$107,9,0),""))</f>
        <v/>
      </c>
      <c r="N23" s="21">
        <f>IF($B23="","",IFERROR(VLOOKUP($F23,'Parâmetros'!$A$8:$G$107,7,0),""))</f>
        <v/>
      </c>
      <c r="O23" s="21">
        <f>IF($B23="","",IFERROR(VLOOKUP($F23,'Parâmetros'!$A$8:$H$107,8,0),""))</f>
        <v/>
      </c>
      <c r="P23" s="12">
        <f>IF($B23="","",COUNTIF($B$5:$B$104,$B23))</f>
        <v/>
      </c>
      <c r="Q23" s="22">
        <f>IF($B23="","",IF($P23&lt;=1,"Sem acumulação",IF(COUNTIFS($B$5:$B$104,$B23,$M$5:$M$104,"Não acumula")&gt;0,"Rever: parâmetro assinalado como não acumulável",IF(COUNTIFS($B$5:$B$104,$B23,$M$5:$M$104,"A confirmar")+COUNTIFS($B$5:$B$104,$B23,$M$5:$M$104,"")&gt;0,"Confirmar acumulação","Acumulação indicada"))))</f>
        <v/>
      </c>
      <c r="R23" s="20">
        <f>IF($B23="","",IF($H23="Isento ou não sujeito",0,IF(OR($H23&lt;&gt;"Sujeito",$D23="",$F23="",$G23="",$J23="",$N23="",COUNTIFS('Parâmetros'!$A$8:$A$107,$F23,'Parâmetros'!$L$8:$L$107,"Pronto a utilizar")&lt;&gt;1,$D23&lt;$N23,AND($O23&lt;&gt;"",$D23&gt;$O23),AND($J23="Percentual",OR($K23="",$L23&lt;&gt;"")),AND($J23="Montante fixo",OR($L23="",$K23&lt;&gt;""))),"",IFERROR(IF($J23="Percentual",$G23*$K23,IF($J23="Montante fixo",$L23,"")),""))))</f>
        <v/>
      </c>
      <c r="S23" s="22">
        <f>IF($B23="","",IFERROR(IFS($C23="","Data do facto em falta",$D23="","Data relevante para vigência em falta",$G23="","Valor tributável em falta",$H23="A confirmar","A confirmar tratamento",$H23="Isento ou não sujeito",IF($I23="","Fundamentação da exceção em falta","Registado sem estimativa"),$F23="","Parâmetro em falta",COUNTIF('Parâmetros'!$A$8:$A$107,$F23)&lt;&gt;1,"ID de parâmetro inválido ou duplicado",COUNTIFS('Parâmetros'!$A$8:$A$107,$F23,'Parâmetros'!$L$8:$L$107,"Pronto a utilizar")&lt;&gt;1,"Parâmetro incompleto ou inválido",OR($D23&lt;$N23,AND($O23&lt;&gt;"",$D23&gt;$O23)),"Data fora da vigência",OR(AND($J23="Percentual",OR($K23="",$L23&lt;&gt;"")),AND($J23="Montante fixo",OR($L23="",$K23&lt;&gt;""))),"Configuração de taxa inválida",$Q23="Rever: parâmetro assinalado como não acumulável","Rever acumulação",$Q23="Confirmar acumulação","A confirmar acumulação",$H23="Sujeito",IF($Q23="Acumulação indicada","Calculado com acumulação indicada","Calculado"),TRUE,"Tratamento inválido"),"Erro de controlo"))</f>
        <v/>
      </c>
      <c r="T23" s="22">
        <f>IF($B23="","",IFERROR(VLOOKUP($F23,'Parâmetros'!$A$8:$J$107,10,0),""))</f>
        <v/>
      </c>
    </row>
    <row r="24" ht="32" customHeight="1">
      <c r="A24" s="12">
        <f>IF($B24="","",ROW()-4)</f>
        <v/>
      </c>
      <c r="B24" s="13" t="n"/>
      <c r="C24" s="14" t="n"/>
      <c r="D24" s="14" t="n"/>
      <c r="E24" s="15" t="n"/>
      <c r="F24" s="16" t="n"/>
      <c r="G24" s="17" t="n"/>
      <c r="H24" s="16" t="n"/>
      <c r="I24" s="15" t="n"/>
      <c r="J24" s="18">
        <f>IF($B24="","",IFERROR(VLOOKUP($F24,'Parâmetros'!$A$8:$D$107,4,0),""))</f>
        <v/>
      </c>
      <c r="K24" s="19">
        <f>IF($B24="","",IFERROR(VLOOKUP($F24,'Parâmetros'!$A$8:$E$107,5,0),""))</f>
        <v/>
      </c>
      <c r="L24" s="20">
        <f>IF($B24="","",IFERROR(VLOOKUP($F24,'Parâmetros'!$A$8:$F$107,6,0),""))</f>
        <v/>
      </c>
      <c r="M24" s="18">
        <f>IF($B24="","",IFERROR(VLOOKUP($F24,'Parâmetros'!$A$8:$I$107,9,0),""))</f>
        <v/>
      </c>
      <c r="N24" s="21">
        <f>IF($B24="","",IFERROR(VLOOKUP($F24,'Parâmetros'!$A$8:$G$107,7,0),""))</f>
        <v/>
      </c>
      <c r="O24" s="21">
        <f>IF($B24="","",IFERROR(VLOOKUP($F24,'Parâmetros'!$A$8:$H$107,8,0),""))</f>
        <v/>
      </c>
      <c r="P24" s="12">
        <f>IF($B24="","",COUNTIF($B$5:$B$104,$B24))</f>
        <v/>
      </c>
      <c r="Q24" s="22">
        <f>IF($B24="","",IF($P24&lt;=1,"Sem acumulação",IF(COUNTIFS($B$5:$B$104,$B24,$M$5:$M$104,"Não acumula")&gt;0,"Rever: parâmetro assinalado como não acumulável",IF(COUNTIFS($B$5:$B$104,$B24,$M$5:$M$104,"A confirmar")+COUNTIFS($B$5:$B$104,$B24,$M$5:$M$104,"")&gt;0,"Confirmar acumulação","Acumulação indicada"))))</f>
        <v/>
      </c>
      <c r="R24" s="20">
        <f>IF($B24="","",IF($H24="Isento ou não sujeito",0,IF(OR($H24&lt;&gt;"Sujeito",$D24="",$F24="",$G24="",$J24="",$N24="",COUNTIFS('Parâmetros'!$A$8:$A$107,$F24,'Parâmetros'!$L$8:$L$107,"Pronto a utilizar")&lt;&gt;1,$D24&lt;$N24,AND($O24&lt;&gt;"",$D24&gt;$O24),AND($J24="Percentual",OR($K24="",$L24&lt;&gt;"")),AND($J24="Montante fixo",OR($L24="",$K24&lt;&gt;""))),"",IFERROR(IF($J24="Percentual",$G24*$K24,IF($J24="Montante fixo",$L24,"")),""))))</f>
        <v/>
      </c>
      <c r="S24" s="22">
        <f>IF($B24="","",IFERROR(IFS($C24="","Data do facto em falta",$D24="","Data relevante para vigência em falta",$G24="","Valor tributável em falta",$H24="A confirmar","A confirmar tratamento",$H24="Isento ou não sujeito",IF($I24="","Fundamentação da exceção em falta","Registado sem estimativa"),$F24="","Parâmetro em falta",COUNTIF('Parâmetros'!$A$8:$A$107,$F24)&lt;&gt;1,"ID de parâmetro inválido ou duplicado",COUNTIFS('Parâmetros'!$A$8:$A$107,$F24,'Parâmetros'!$L$8:$L$107,"Pronto a utilizar")&lt;&gt;1,"Parâmetro incompleto ou inválido",OR($D24&lt;$N24,AND($O24&lt;&gt;"",$D24&gt;$O24)),"Data fora da vigência",OR(AND($J24="Percentual",OR($K24="",$L24&lt;&gt;"")),AND($J24="Montante fixo",OR($L24="",$K24&lt;&gt;""))),"Configuração de taxa inválida",$Q24="Rever: parâmetro assinalado como não acumulável","Rever acumulação",$Q24="Confirmar acumulação","A confirmar acumulação",$H24="Sujeito",IF($Q24="Acumulação indicada","Calculado com acumulação indicada","Calculado"),TRUE,"Tratamento inválido"),"Erro de controlo"))</f>
        <v/>
      </c>
      <c r="T24" s="22">
        <f>IF($B24="","",IFERROR(VLOOKUP($F24,'Parâmetros'!$A$8:$J$107,10,0),""))</f>
        <v/>
      </c>
    </row>
    <row r="25" ht="32" customHeight="1">
      <c r="A25" s="12">
        <f>IF($B25="","",ROW()-4)</f>
        <v/>
      </c>
      <c r="B25" s="13" t="n"/>
      <c r="C25" s="14" t="n"/>
      <c r="D25" s="14" t="n"/>
      <c r="E25" s="15" t="n"/>
      <c r="F25" s="16" t="n"/>
      <c r="G25" s="17" t="n"/>
      <c r="H25" s="16" t="n"/>
      <c r="I25" s="15" t="n"/>
      <c r="J25" s="18">
        <f>IF($B25="","",IFERROR(VLOOKUP($F25,'Parâmetros'!$A$8:$D$107,4,0),""))</f>
        <v/>
      </c>
      <c r="K25" s="19">
        <f>IF($B25="","",IFERROR(VLOOKUP($F25,'Parâmetros'!$A$8:$E$107,5,0),""))</f>
        <v/>
      </c>
      <c r="L25" s="20">
        <f>IF($B25="","",IFERROR(VLOOKUP($F25,'Parâmetros'!$A$8:$F$107,6,0),""))</f>
        <v/>
      </c>
      <c r="M25" s="18">
        <f>IF($B25="","",IFERROR(VLOOKUP($F25,'Parâmetros'!$A$8:$I$107,9,0),""))</f>
        <v/>
      </c>
      <c r="N25" s="21">
        <f>IF($B25="","",IFERROR(VLOOKUP($F25,'Parâmetros'!$A$8:$G$107,7,0),""))</f>
        <v/>
      </c>
      <c r="O25" s="21">
        <f>IF($B25="","",IFERROR(VLOOKUP($F25,'Parâmetros'!$A$8:$H$107,8,0),""))</f>
        <v/>
      </c>
      <c r="P25" s="12">
        <f>IF($B25="","",COUNTIF($B$5:$B$104,$B25))</f>
        <v/>
      </c>
      <c r="Q25" s="22">
        <f>IF($B25="","",IF($P25&lt;=1,"Sem acumulação",IF(COUNTIFS($B$5:$B$104,$B25,$M$5:$M$104,"Não acumula")&gt;0,"Rever: parâmetro assinalado como não acumulável",IF(COUNTIFS($B$5:$B$104,$B25,$M$5:$M$104,"A confirmar")+COUNTIFS($B$5:$B$104,$B25,$M$5:$M$104,"")&gt;0,"Confirmar acumulação","Acumulação indicada"))))</f>
        <v/>
      </c>
      <c r="R25" s="20">
        <f>IF($B25="","",IF($H25="Isento ou não sujeito",0,IF(OR($H25&lt;&gt;"Sujeito",$D25="",$F25="",$G25="",$J25="",$N25="",COUNTIFS('Parâmetros'!$A$8:$A$107,$F25,'Parâmetros'!$L$8:$L$107,"Pronto a utilizar")&lt;&gt;1,$D25&lt;$N25,AND($O25&lt;&gt;"",$D25&gt;$O25),AND($J25="Percentual",OR($K25="",$L25&lt;&gt;"")),AND($J25="Montante fixo",OR($L25="",$K25&lt;&gt;""))),"",IFERROR(IF($J25="Percentual",$G25*$K25,IF($J25="Montante fixo",$L25,"")),""))))</f>
        <v/>
      </c>
      <c r="S25" s="22">
        <f>IF($B25="","",IFERROR(IFS($C25="","Data do facto em falta",$D25="","Data relevante para vigência em falta",$G25="","Valor tributável em falta",$H25="A confirmar","A confirmar tratamento",$H25="Isento ou não sujeito",IF($I25="","Fundamentação da exceção em falta","Registado sem estimativa"),$F25="","Parâmetro em falta",COUNTIF('Parâmetros'!$A$8:$A$107,$F25)&lt;&gt;1,"ID de parâmetro inválido ou duplicado",COUNTIFS('Parâmetros'!$A$8:$A$107,$F25,'Parâmetros'!$L$8:$L$107,"Pronto a utilizar")&lt;&gt;1,"Parâmetro incompleto ou inválido",OR($D25&lt;$N25,AND($O25&lt;&gt;"",$D25&gt;$O25)),"Data fora da vigência",OR(AND($J25="Percentual",OR($K25="",$L25&lt;&gt;"")),AND($J25="Montante fixo",OR($L25="",$K25&lt;&gt;""))),"Configuração de taxa inválida",$Q25="Rever: parâmetro assinalado como não acumulável","Rever acumulação",$Q25="Confirmar acumulação","A confirmar acumulação",$H25="Sujeito",IF($Q25="Acumulação indicada","Calculado com acumulação indicada","Calculado"),TRUE,"Tratamento inválido"),"Erro de controlo"))</f>
        <v/>
      </c>
      <c r="T25" s="22">
        <f>IF($B25="","",IFERROR(VLOOKUP($F25,'Parâmetros'!$A$8:$J$107,10,0),""))</f>
        <v/>
      </c>
    </row>
    <row r="26" ht="32" customHeight="1">
      <c r="A26" s="12">
        <f>IF($B26="","",ROW()-4)</f>
        <v/>
      </c>
      <c r="B26" s="13" t="n"/>
      <c r="C26" s="14" t="n"/>
      <c r="D26" s="14" t="n"/>
      <c r="E26" s="15" t="n"/>
      <c r="F26" s="16" t="n"/>
      <c r="G26" s="17" t="n"/>
      <c r="H26" s="16" t="n"/>
      <c r="I26" s="15" t="n"/>
      <c r="J26" s="18">
        <f>IF($B26="","",IFERROR(VLOOKUP($F26,'Parâmetros'!$A$8:$D$107,4,0),""))</f>
        <v/>
      </c>
      <c r="K26" s="19">
        <f>IF($B26="","",IFERROR(VLOOKUP($F26,'Parâmetros'!$A$8:$E$107,5,0),""))</f>
        <v/>
      </c>
      <c r="L26" s="20">
        <f>IF($B26="","",IFERROR(VLOOKUP($F26,'Parâmetros'!$A$8:$F$107,6,0),""))</f>
        <v/>
      </c>
      <c r="M26" s="18">
        <f>IF($B26="","",IFERROR(VLOOKUP($F26,'Parâmetros'!$A$8:$I$107,9,0),""))</f>
        <v/>
      </c>
      <c r="N26" s="21">
        <f>IF($B26="","",IFERROR(VLOOKUP($F26,'Parâmetros'!$A$8:$G$107,7,0),""))</f>
        <v/>
      </c>
      <c r="O26" s="21">
        <f>IF($B26="","",IFERROR(VLOOKUP($F26,'Parâmetros'!$A$8:$H$107,8,0),""))</f>
        <v/>
      </c>
      <c r="P26" s="12">
        <f>IF($B26="","",COUNTIF($B$5:$B$104,$B26))</f>
        <v/>
      </c>
      <c r="Q26" s="22">
        <f>IF($B26="","",IF($P26&lt;=1,"Sem acumulação",IF(COUNTIFS($B$5:$B$104,$B26,$M$5:$M$104,"Não acumula")&gt;0,"Rever: parâmetro assinalado como não acumulável",IF(COUNTIFS($B$5:$B$104,$B26,$M$5:$M$104,"A confirmar")+COUNTIFS($B$5:$B$104,$B26,$M$5:$M$104,"")&gt;0,"Confirmar acumulação","Acumulação indicada"))))</f>
        <v/>
      </c>
      <c r="R26" s="20">
        <f>IF($B26="","",IF($H26="Isento ou não sujeito",0,IF(OR($H26&lt;&gt;"Sujeito",$D26="",$F26="",$G26="",$J26="",$N26="",COUNTIFS('Parâmetros'!$A$8:$A$107,$F26,'Parâmetros'!$L$8:$L$107,"Pronto a utilizar")&lt;&gt;1,$D26&lt;$N26,AND($O26&lt;&gt;"",$D26&gt;$O26),AND($J26="Percentual",OR($K26="",$L26&lt;&gt;"")),AND($J26="Montante fixo",OR($L26="",$K26&lt;&gt;""))),"",IFERROR(IF($J26="Percentual",$G26*$K26,IF($J26="Montante fixo",$L26,"")),""))))</f>
        <v/>
      </c>
      <c r="S26" s="22">
        <f>IF($B26="","",IFERROR(IFS($C26="","Data do facto em falta",$D26="","Data relevante para vigência em falta",$G26="","Valor tributável em falta",$H26="A confirmar","A confirmar tratamento",$H26="Isento ou não sujeito",IF($I26="","Fundamentação da exceção em falta","Registado sem estimativa"),$F26="","Parâmetro em falta",COUNTIF('Parâmetros'!$A$8:$A$107,$F26)&lt;&gt;1,"ID de parâmetro inválido ou duplicado",COUNTIFS('Parâmetros'!$A$8:$A$107,$F26,'Parâmetros'!$L$8:$L$107,"Pronto a utilizar")&lt;&gt;1,"Parâmetro incompleto ou inválido",OR($D26&lt;$N26,AND($O26&lt;&gt;"",$D26&gt;$O26)),"Data fora da vigência",OR(AND($J26="Percentual",OR($K26="",$L26&lt;&gt;"")),AND($J26="Montante fixo",OR($L26="",$K26&lt;&gt;""))),"Configuração de taxa inválida",$Q26="Rever: parâmetro assinalado como não acumulável","Rever acumulação",$Q26="Confirmar acumulação","A confirmar acumulação",$H26="Sujeito",IF($Q26="Acumulação indicada","Calculado com acumulação indicada","Calculado"),TRUE,"Tratamento inválido"),"Erro de controlo"))</f>
        <v/>
      </c>
      <c r="T26" s="22">
        <f>IF($B26="","",IFERROR(VLOOKUP($F26,'Parâmetros'!$A$8:$J$107,10,0),""))</f>
        <v/>
      </c>
    </row>
    <row r="27" ht="32" customHeight="1">
      <c r="A27" s="12">
        <f>IF($B27="","",ROW()-4)</f>
        <v/>
      </c>
      <c r="B27" s="13" t="n"/>
      <c r="C27" s="14" t="n"/>
      <c r="D27" s="14" t="n"/>
      <c r="E27" s="15" t="n"/>
      <c r="F27" s="16" t="n"/>
      <c r="G27" s="17" t="n"/>
      <c r="H27" s="16" t="n"/>
      <c r="I27" s="15" t="n"/>
      <c r="J27" s="18">
        <f>IF($B27="","",IFERROR(VLOOKUP($F27,'Parâmetros'!$A$8:$D$107,4,0),""))</f>
        <v/>
      </c>
      <c r="K27" s="19">
        <f>IF($B27="","",IFERROR(VLOOKUP($F27,'Parâmetros'!$A$8:$E$107,5,0),""))</f>
        <v/>
      </c>
      <c r="L27" s="20">
        <f>IF($B27="","",IFERROR(VLOOKUP($F27,'Parâmetros'!$A$8:$F$107,6,0),""))</f>
        <v/>
      </c>
      <c r="M27" s="18">
        <f>IF($B27="","",IFERROR(VLOOKUP($F27,'Parâmetros'!$A$8:$I$107,9,0),""))</f>
        <v/>
      </c>
      <c r="N27" s="21">
        <f>IF($B27="","",IFERROR(VLOOKUP($F27,'Parâmetros'!$A$8:$G$107,7,0),""))</f>
        <v/>
      </c>
      <c r="O27" s="21">
        <f>IF($B27="","",IFERROR(VLOOKUP($F27,'Parâmetros'!$A$8:$H$107,8,0),""))</f>
        <v/>
      </c>
      <c r="P27" s="12">
        <f>IF($B27="","",COUNTIF($B$5:$B$104,$B27))</f>
        <v/>
      </c>
      <c r="Q27" s="22">
        <f>IF($B27="","",IF($P27&lt;=1,"Sem acumulação",IF(COUNTIFS($B$5:$B$104,$B27,$M$5:$M$104,"Não acumula")&gt;0,"Rever: parâmetro assinalado como não acumulável",IF(COUNTIFS($B$5:$B$104,$B27,$M$5:$M$104,"A confirmar")+COUNTIFS($B$5:$B$104,$B27,$M$5:$M$104,"")&gt;0,"Confirmar acumulação","Acumulação indicada"))))</f>
        <v/>
      </c>
      <c r="R27" s="20">
        <f>IF($B27="","",IF($H27="Isento ou não sujeito",0,IF(OR($H27&lt;&gt;"Sujeito",$D27="",$F27="",$G27="",$J27="",$N27="",COUNTIFS('Parâmetros'!$A$8:$A$107,$F27,'Parâmetros'!$L$8:$L$107,"Pronto a utilizar")&lt;&gt;1,$D27&lt;$N27,AND($O27&lt;&gt;"",$D27&gt;$O27),AND($J27="Percentual",OR($K27="",$L27&lt;&gt;"")),AND($J27="Montante fixo",OR($L27="",$K27&lt;&gt;""))),"",IFERROR(IF($J27="Percentual",$G27*$K27,IF($J27="Montante fixo",$L27,"")),""))))</f>
        <v/>
      </c>
      <c r="S27" s="22">
        <f>IF($B27="","",IFERROR(IFS($C27="","Data do facto em falta",$D27="","Data relevante para vigência em falta",$G27="","Valor tributável em falta",$H27="A confirmar","A confirmar tratamento",$H27="Isento ou não sujeito",IF($I27="","Fundamentação da exceção em falta","Registado sem estimativa"),$F27="","Parâmetro em falta",COUNTIF('Parâmetros'!$A$8:$A$107,$F27)&lt;&gt;1,"ID de parâmetro inválido ou duplicado",COUNTIFS('Parâmetros'!$A$8:$A$107,$F27,'Parâmetros'!$L$8:$L$107,"Pronto a utilizar")&lt;&gt;1,"Parâmetro incompleto ou inválido",OR($D27&lt;$N27,AND($O27&lt;&gt;"",$D27&gt;$O27)),"Data fora da vigência",OR(AND($J27="Percentual",OR($K27="",$L27&lt;&gt;"")),AND($J27="Montante fixo",OR($L27="",$K27&lt;&gt;""))),"Configuração de taxa inválida",$Q27="Rever: parâmetro assinalado como não acumulável","Rever acumulação",$Q27="Confirmar acumulação","A confirmar acumulação",$H27="Sujeito",IF($Q27="Acumulação indicada","Calculado com acumulação indicada","Calculado"),TRUE,"Tratamento inválido"),"Erro de controlo"))</f>
        <v/>
      </c>
      <c r="T27" s="22">
        <f>IF($B27="","",IFERROR(VLOOKUP($F27,'Parâmetros'!$A$8:$J$107,10,0),""))</f>
        <v/>
      </c>
    </row>
    <row r="28" ht="32" customHeight="1">
      <c r="A28" s="12">
        <f>IF($B28="","",ROW()-4)</f>
        <v/>
      </c>
      <c r="B28" s="13" t="n"/>
      <c r="C28" s="14" t="n"/>
      <c r="D28" s="14" t="n"/>
      <c r="E28" s="15" t="n"/>
      <c r="F28" s="16" t="n"/>
      <c r="G28" s="17" t="n"/>
      <c r="H28" s="16" t="n"/>
      <c r="I28" s="15" t="n"/>
      <c r="J28" s="18">
        <f>IF($B28="","",IFERROR(VLOOKUP($F28,'Parâmetros'!$A$8:$D$107,4,0),""))</f>
        <v/>
      </c>
      <c r="K28" s="19">
        <f>IF($B28="","",IFERROR(VLOOKUP($F28,'Parâmetros'!$A$8:$E$107,5,0),""))</f>
        <v/>
      </c>
      <c r="L28" s="20">
        <f>IF($B28="","",IFERROR(VLOOKUP($F28,'Parâmetros'!$A$8:$F$107,6,0),""))</f>
        <v/>
      </c>
      <c r="M28" s="18">
        <f>IF($B28="","",IFERROR(VLOOKUP($F28,'Parâmetros'!$A$8:$I$107,9,0),""))</f>
        <v/>
      </c>
      <c r="N28" s="21">
        <f>IF($B28="","",IFERROR(VLOOKUP($F28,'Parâmetros'!$A$8:$G$107,7,0),""))</f>
        <v/>
      </c>
      <c r="O28" s="21">
        <f>IF($B28="","",IFERROR(VLOOKUP($F28,'Parâmetros'!$A$8:$H$107,8,0),""))</f>
        <v/>
      </c>
      <c r="P28" s="12">
        <f>IF($B28="","",COUNTIF($B$5:$B$104,$B28))</f>
        <v/>
      </c>
      <c r="Q28" s="22">
        <f>IF($B28="","",IF($P28&lt;=1,"Sem acumulação",IF(COUNTIFS($B$5:$B$104,$B28,$M$5:$M$104,"Não acumula")&gt;0,"Rever: parâmetro assinalado como não acumulável",IF(COUNTIFS($B$5:$B$104,$B28,$M$5:$M$104,"A confirmar")+COUNTIFS($B$5:$B$104,$B28,$M$5:$M$104,"")&gt;0,"Confirmar acumulação","Acumulação indicada"))))</f>
        <v/>
      </c>
      <c r="R28" s="20">
        <f>IF($B28="","",IF($H28="Isento ou não sujeito",0,IF(OR($H28&lt;&gt;"Sujeito",$D28="",$F28="",$G28="",$J28="",$N28="",COUNTIFS('Parâmetros'!$A$8:$A$107,$F28,'Parâmetros'!$L$8:$L$107,"Pronto a utilizar")&lt;&gt;1,$D28&lt;$N28,AND($O28&lt;&gt;"",$D28&gt;$O28),AND($J28="Percentual",OR($K28="",$L28&lt;&gt;"")),AND($J28="Montante fixo",OR($L28="",$K28&lt;&gt;""))),"",IFERROR(IF($J28="Percentual",$G28*$K28,IF($J28="Montante fixo",$L28,"")),""))))</f>
        <v/>
      </c>
      <c r="S28" s="22">
        <f>IF($B28="","",IFERROR(IFS($C28="","Data do facto em falta",$D28="","Data relevante para vigência em falta",$G28="","Valor tributável em falta",$H28="A confirmar","A confirmar tratamento",$H28="Isento ou não sujeito",IF($I28="","Fundamentação da exceção em falta","Registado sem estimativa"),$F28="","Parâmetro em falta",COUNTIF('Parâmetros'!$A$8:$A$107,$F28)&lt;&gt;1,"ID de parâmetro inválido ou duplicado",COUNTIFS('Parâmetros'!$A$8:$A$107,$F28,'Parâmetros'!$L$8:$L$107,"Pronto a utilizar")&lt;&gt;1,"Parâmetro incompleto ou inválido",OR($D28&lt;$N28,AND($O28&lt;&gt;"",$D28&gt;$O28)),"Data fora da vigência",OR(AND($J28="Percentual",OR($K28="",$L28&lt;&gt;"")),AND($J28="Montante fixo",OR($L28="",$K28&lt;&gt;""))),"Configuração de taxa inválida",$Q28="Rever: parâmetro assinalado como não acumulável","Rever acumulação",$Q28="Confirmar acumulação","A confirmar acumulação",$H28="Sujeito",IF($Q28="Acumulação indicada","Calculado com acumulação indicada","Calculado"),TRUE,"Tratamento inválido"),"Erro de controlo"))</f>
        <v/>
      </c>
      <c r="T28" s="22">
        <f>IF($B28="","",IFERROR(VLOOKUP($F28,'Parâmetros'!$A$8:$J$107,10,0),""))</f>
        <v/>
      </c>
    </row>
    <row r="29" ht="32" customHeight="1">
      <c r="A29" s="12">
        <f>IF($B29="","",ROW()-4)</f>
        <v/>
      </c>
      <c r="B29" s="13" t="n"/>
      <c r="C29" s="14" t="n"/>
      <c r="D29" s="14" t="n"/>
      <c r="E29" s="15" t="n"/>
      <c r="F29" s="16" t="n"/>
      <c r="G29" s="17" t="n"/>
      <c r="H29" s="16" t="n"/>
      <c r="I29" s="15" t="n"/>
      <c r="J29" s="18">
        <f>IF($B29="","",IFERROR(VLOOKUP($F29,'Parâmetros'!$A$8:$D$107,4,0),""))</f>
        <v/>
      </c>
      <c r="K29" s="19">
        <f>IF($B29="","",IFERROR(VLOOKUP($F29,'Parâmetros'!$A$8:$E$107,5,0),""))</f>
        <v/>
      </c>
      <c r="L29" s="20">
        <f>IF($B29="","",IFERROR(VLOOKUP($F29,'Parâmetros'!$A$8:$F$107,6,0),""))</f>
        <v/>
      </c>
      <c r="M29" s="18">
        <f>IF($B29="","",IFERROR(VLOOKUP($F29,'Parâmetros'!$A$8:$I$107,9,0),""))</f>
        <v/>
      </c>
      <c r="N29" s="21">
        <f>IF($B29="","",IFERROR(VLOOKUP($F29,'Parâmetros'!$A$8:$G$107,7,0),""))</f>
        <v/>
      </c>
      <c r="O29" s="21">
        <f>IF($B29="","",IFERROR(VLOOKUP($F29,'Parâmetros'!$A$8:$H$107,8,0),""))</f>
        <v/>
      </c>
      <c r="P29" s="12">
        <f>IF($B29="","",COUNTIF($B$5:$B$104,$B29))</f>
        <v/>
      </c>
      <c r="Q29" s="22">
        <f>IF($B29="","",IF($P29&lt;=1,"Sem acumulação",IF(COUNTIFS($B$5:$B$104,$B29,$M$5:$M$104,"Não acumula")&gt;0,"Rever: parâmetro assinalado como não acumulável",IF(COUNTIFS($B$5:$B$104,$B29,$M$5:$M$104,"A confirmar")+COUNTIFS($B$5:$B$104,$B29,$M$5:$M$104,"")&gt;0,"Confirmar acumulação","Acumulação indicada"))))</f>
        <v/>
      </c>
      <c r="R29" s="20">
        <f>IF($B29="","",IF($H29="Isento ou não sujeito",0,IF(OR($H29&lt;&gt;"Sujeito",$D29="",$F29="",$G29="",$J29="",$N29="",COUNTIFS('Parâmetros'!$A$8:$A$107,$F29,'Parâmetros'!$L$8:$L$107,"Pronto a utilizar")&lt;&gt;1,$D29&lt;$N29,AND($O29&lt;&gt;"",$D29&gt;$O29),AND($J29="Percentual",OR($K29="",$L29&lt;&gt;"")),AND($J29="Montante fixo",OR($L29="",$K29&lt;&gt;""))),"",IFERROR(IF($J29="Percentual",$G29*$K29,IF($J29="Montante fixo",$L29,"")),""))))</f>
        <v/>
      </c>
      <c r="S29" s="22">
        <f>IF($B29="","",IFERROR(IFS($C29="","Data do facto em falta",$D29="","Data relevante para vigência em falta",$G29="","Valor tributável em falta",$H29="A confirmar","A confirmar tratamento",$H29="Isento ou não sujeito",IF($I29="","Fundamentação da exceção em falta","Registado sem estimativa"),$F29="","Parâmetro em falta",COUNTIF('Parâmetros'!$A$8:$A$107,$F29)&lt;&gt;1,"ID de parâmetro inválido ou duplicado",COUNTIFS('Parâmetros'!$A$8:$A$107,$F29,'Parâmetros'!$L$8:$L$107,"Pronto a utilizar")&lt;&gt;1,"Parâmetro incompleto ou inválido",OR($D29&lt;$N29,AND($O29&lt;&gt;"",$D29&gt;$O29)),"Data fora da vigência",OR(AND($J29="Percentual",OR($K29="",$L29&lt;&gt;"")),AND($J29="Montante fixo",OR($L29="",$K29&lt;&gt;""))),"Configuração de taxa inválida",$Q29="Rever: parâmetro assinalado como não acumulável","Rever acumulação",$Q29="Confirmar acumulação","A confirmar acumulação",$H29="Sujeito",IF($Q29="Acumulação indicada","Calculado com acumulação indicada","Calculado"),TRUE,"Tratamento inválido"),"Erro de controlo"))</f>
        <v/>
      </c>
      <c r="T29" s="22">
        <f>IF($B29="","",IFERROR(VLOOKUP($F29,'Parâmetros'!$A$8:$J$107,10,0),""))</f>
        <v/>
      </c>
    </row>
    <row r="30" ht="32" customHeight="1">
      <c r="A30" s="12">
        <f>IF($B30="","",ROW()-4)</f>
        <v/>
      </c>
      <c r="B30" s="13" t="n"/>
      <c r="C30" s="14" t="n"/>
      <c r="D30" s="14" t="n"/>
      <c r="E30" s="15" t="n"/>
      <c r="F30" s="16" t="n"/>
      <c r="G30" s="17" t="n"/>
      <c r="H30" s="16" t="n"/>
      <c r="I30" s="15" t="n"/>
      <c r="J30" s="18">
        <f>IF($B30="","",IFERROR(VLOOKUP($F30,'Parâmetros'!$A$8:$D$107,4,0),""))</f>
        <v/>
      </c>
      <c r="K30" s="19">
        <f>IF($B30="","",IFERROR(VLOOKUP($F30,'Parâmetros'!$A$8:$E$107,5,0),""))</f>
        <v/>
      </c>
      <c r="L30" s="20">
        <f>IF($B30="","",IFERROR(VLOOKUP($F30,'Parâmetros'!$A$8:$F$107,6,0),""))</f>
        <v/>
      </c>
      <c r="M30" s="18">
        <f>IF($B30="","",IFERROR(VLOOKUP($F30,'Parâmetros'!$A$8:$I$107,9,0),""))</f>
        <v/>
      </c>
      <c r="N30" s="21">
        <f>IF($B30="","",IFERROR(VLOOKUP($F30,'Parâmetros'!$A$8:$G$107,7,0),""))</f>
        <v/>
      </c>
      <c r="O30" s="21">
        <f>IF($B30="","",IFERROR(VLOOKUP($F30,'Parâmetros'!$A$8:$H$107,8,0),""))</f>
        <v/>
      </c>
      <c r="P30" s="12">
        <f>IF($B30="","",COUNTIF($B$5:$B$104,$B30))</f>
        <v/>
      </c>
      <c r="Q30" s="22">
        <f>IF($B30="","",IF($P30&lt;=1,"Sem acumulação",IF(COUNTIFS($B$5:$B$104,$B30,$M$5:$M$104,"Não acumula")&gt;0,"Rever: parâmetro assinalado como não acumulável",IF(COUNTIFS($B$5:$B$104,$B30,$M$5:$M$104,"A confirmar")+COUNTIFS($B$5:$B$104,$B30,$M$5:$M$104,"")&gt;0,"Confirmar acumulação","Acumulação indicada"))))</f>
        <v/>
      </c>
      <c r="R30" s="20">
        <f>IF($B30="","",IF($H30="Isento ou não sujeito",0,IF(OR($H30&lt;&gt;"Sujeito",$D30="",$F30="",$G30="",$J30="",$N30="",COUNTIFS('Parâmetros'!$A$8:$A$107,$F30,'Parâmetros'!$L$8:$L$107,"Pronto a utilizar")&lt;&gt;1,$D30&lt;$N30,AND($O30&lt;&gt;"",$D30&gt;$O30),AND($J30="Percentual",OR($K30="",$L30&lt;&gt;"")),AND($J30="Montante fixo",OR($L30="",$K30&lt;&gt;""))),"",IFERROR(IF($J30="Percentual",$G30*$K30,IF($J30="Montante fixo",$L30,"")),""))))</f>
        <v/>
      </c>
      <c r="S30" s="22">
        <f>IF($B30="","",IFERROR(IFS($C30="","Data do facto em falta",$D30="","Data relevante para vigência em falta",$G30="","Valor tributável em falta",$H30="A confirmar","A confirmar tratamento",$H30="Isento ou não sujeito",IF($I30="","Fundamentação da exceção em falta","Registado sem estimativa"),$F30="","Parâmetro em falta",COUNTIF('Parâmetros'!$A$8:$A$107,$F30)&lt;&gt;1,"ID de parâmetro inválido ou duplicado",COUNTIFS('Parâmetros'!$A$8:$A$107,$F30,'Parâmetros'!$L$8:$L$107,"Pronto a utilizar")&lt;&gt;1,"Parâmetro incompleto ou inválido",OR($D30&lt;$N30,AND($O30&lt;&gt;"",$D30&gt;$O30)),"Data fora da vigência",OR(AND($J30="Percentual",OR($K30="",$L30&lt;&gt;"")),AND($J30="Montante fixo",OR($L30="",$K30&lt;&gt;""))),"Configuração de taxa inválida",$Q30="Rever: parâmetro assinalado como não acumulável","Rever acumulação",$Q30="Confirmar acumulação","A confirmar acumulação",$H30="Sujeito",IF($Q30="Acumulação indicada","Calculado com acumulação indicada","Calculado"),TRUE,"Tratamento inválido"),"Erro de controlo"))</f>
        <v/>
      </c>
      <c r="T30" s="22">
        <f>IF($B30="","",IFERROR(VLOOKUP($F30,'Parâmetros'!$A$8:$J$107,10,0),""))</f>
        <v/>
      </c>
    </row>
    <row r="31" ht="32" customHeight="1">
      <c r="A31" s="12">
        <f>IF($B31="","",ROW()-4)</f>
        <v/>
      </c>
      <c r="B31" s="13" t="n"/>
      <c r="C31" s="14" t="n"/>
      <c r="D31" s="14" t="n"/>
      <c r="E31" s="15" t="n"/>
      <c r="F31" s="16" t="n"/>
      <c r="G31" s="17" t="n"/>
      <c r="H31" s="16" t="n"/>
      <c r="I31" s="15" t="n"/>
      <c r="J31" s="18">
        <f>IF($B31="","",IFERROR(VLOOKUP($F31,'Parâmetros'!$A$8:$D$107,4,0),""))</f>
        <v/>
      </c>
      <c r="K31" s="19">
        <f>IF($B31="","",IFERROR(VLOOKUP($F31,'Parâmetros'!$A$8:$E$107,5,0),""))</f>
        <v/>
      </c>
      <c r="L31" s="20">
        <f>IF($B31="","",IFERROR(VLOOKUP($F31,'Parâmetros'!$A$8:$F$107,6,0),""))</f>
        <v/>
      </c>
      <c r="M31" s="18">
        <f>IF($B31="","",IFERROR(VLOOKUP($F31,'Parâmetros'!$A$8:$I$107,9,0),""))</f>
        <v/>
      </c>
      <c r="N31" s="21">
        <f>IF($B31="","",IFERROR(VLOOKUP($F31,'Parâmetros'!$A$8:$G$107,7,0),""))</f>
        <v/>
      </c>
      <c r="O31" s="21">
        <f>IF($B31="","",IFERROR(VLOOKUP($F31,'Parâmetros'!$A$8:$H$107,8,0),""))</f>
        <v/>
      </c>
      <c r="P31" s="12">
        <f>IF($B31="","",COUNTIF($B$5:$B$104,$B31))</f>
        <v/>
      </c>
      <c r="Q31" s="22">
        <f>IF($B31="","",IF($P31&lt;=1,"Sem acumulação",IF(COUNTIFS($B$5:$B$104,$B31,$M$5:$M$104,"Não acumula")&gt;0,"Rever: parâmetro assinalado como não acumulável",IF(COUNTIFS($B$5:$B$104,$B31,$M$5:$M$104,"A confirmar")+COUNTIFS($B$5:$B$104,$B31,$M$5:$M$104,"")&gt;0,"Confirmar acumulação","Acumulação indicada"))))</f>
        <v/>
      </c>
      <c r="R31" s="20">
        <f>IF($B31="","",IF($H31="Isento ou não sujeito",0,IF(OR($H31&lt;&gt;"Sujeito",$D31="",$F31="",$G31="",$J31="",$N31="",COUNTIFS('Parâmetros'!$A$8:$A$107,$F31,'Parâmetros'!$L$8:$L$107,"Pronto a utilizar")&lt;&gt;1,$D31&lt;$N31,AND($O31&lt;&gt;"",$D31&gt;$O31),AND($J31="Percentual",OR($K31="",$L31&lt;&gt;"")),AND($J31="Montante fixo",OR($L31="",$K31&lt;&gt;""))),"",IFERROR(IF($J31="Percentual",$G31*$K31,IF($J31="Montante fixo",$L31,"")),""))))</f>
        <v/>
      </c>
      <c r="S31" s="22">
        <f>IF($B31="","",IFERROR(IFS($C31="","Data do facto em falta",$D31="","Data relevante para vigência em falta",$G31="","Valor tributável em falta",$H31="A confirmar","A confirmar tratamento",$H31="Isento ou não sujeito",IF($I31="","Fundamentação da exceção em falta","Registado sem estimativa"),$F31="","Parâmetro em falta",COUNTIF('Parâmetros'!$A$8:$A$107,$F31)&lt;&gt;1,"ID de parâmetro inválido ou duplicado",COUNTIFS('Parâmetros'!$A$8:$A$107,$F31,'Parâmetros'!$L$8:$L$107,"Pronto a utilizar")&lt;&gt;1,"Parâmetro incompleto ou inválido",OR($D31&lt;$N31,AND($O31&lt;&gt;"",$D31&gt;$O31)),"Data fora da vigência",OR(AND($J31="Percentual",OR($K31="",$L31&lt;&gt;"")),AND($J31="Montante fixo",OR($L31="",$K31&lt;&gt;""))),"Configuração de taxa inválida",$Q31="Rever: parâmetro assinalado como não acumulável","Rever acumulação",$Q31="Confirmar acumulação","A confirmar acumulação",$H31="Sujeito",IF($Q31="Acumulação indicada","Calculado com acumulação indicada","Calculado"),TRUE,"Tratamento inválido"),"Erro de controlo"))</f>
        <v/>
      </c>
      <c r="T31" s="22">
        <f>IF($B31="","",IFERROR(VLOOKUP($F31,'Parâmetros'!$A$8:$J$107,10,0),""))</f>
        <v/>
      </c>
    </row>
    <row r="32" ht="32" customHeight="1">
      <c r="A32" s="12">
        <f>IF($B32="","",ROW()-4)</f>
        <v/>
      </c>
      <c r="B32" s="13" t="n"/>
      <c r="C32" s="14" t="n"/>
      <c r="D32" s="14" t="n"/>
      <c r="E32" s="15" t="n"/>
      <c r="F32" s="16" t="n"/>
      <c r="G32" s="17" t="n"/>
      <c r="H32" s="16" t="n"/>
      <c r="I32" s="15" t="n"/>
      <c r="J32" s="18">
        <f>IF($B32="","",IFERROR(VLOOKUP($F32,'Parâmetros'!$A$8:$D$107,4,0),""))</f>
        <v/>
      </c>
      <c r="K32" s="19">
        <f>IF($B32="","",IFERROR(VLOOKUP($F32,'Parâmetros'!$A$8:$E$107,5,0),""))</f>
        <v/>
      </c>
      <c r="L32" s="20">
        <f>IF($B32="","",IFERROR(VLOOKUP($F32,'Parâmetros'!$A$8:$F$107,6,0),""))</f>
        <v/>
      </c>
      <c r="M32" s="18">
        <f>IF($B32="","",IFERROR(VLOOKUP($F32,'Parâmetros'!$A$8:$I$107,9,0),""))</f>
        <v/>
      </c>
      <c r="N32" s="21">
        <f>IF($B32="","",IFERROR(VLOOKUP($F32,'Parâmetros'!$A$8:$G$107,7,0),""))</f>
        <v/>
      </c>
      <c r="O32" s="21">
        <f>IF($B32="","",IFERROR(VLOOKUP($F32,'Parâmetros'!$A$8:$H$107,8,0),""))</f>
        <v/>
      </c>
      <c r="P32" s="12">
        <f>IF($B32="","",COUNTIF($B$5:$B$104,$B32))</f>
        <v/>
      </c>
      <c r="Q32" s="22">
        <f>IF($B32="","",IF($P32&lt;=1,"Sem acumulação",IF(COUNTIFS($B$5:$B$104,$B32,$M$5:$M$104,"Não acumula")&gt;0,"Rever: parâmetro assinalado como não acumulável",IF(COUNTIFS($B$5:$B$104,$B32,$M$5:$M$104,"A confirmar")+COUNTIFS($B$5:$B$104,$B32,$M$5:$M$104,"")&gt;0,"Confirmar acumulação","Acumulação indicada"))))</f>
        <v/>
      </c>
      <c r="R32" s="20">
        <f>IF($B32="","",IF($H32="Isento ou não sujeito",0,IF(OR($H32&lt;&gt;"Sujeito",$D32="",$F32="",$G32="",$J32="",$N32="",COUNTIFS('Parâmetros'!$A$8:$A$107,$F32,'Parâmetros'!$L$8:$L$107,"Pronto a utilizar")&lt;&gt;1,$D32&lt;$N32,AND($O32&lt;&gt;"",$D32&gt;$O32),AND($J32="Percentual",OR($K32="",$L32&lt;&gt;"")),AND($J32="Montante fixo",OR($L32="",$K32&lt;&gt;""))),"",IFERROR(IF($J32="Percentual",$G32*$K32,IF($J32="Montante fixo",$L32,"")),""))))</f>
        <v/>
      </c>
      <c r="S32" s="22">
        <f>IF($B32="","",IFERROR(IFS($C32="","Data do facto em falta",$D32="","Data relevante para vigência em falta",$G32="","Valor tributável em falta",$H32="A confirmar","A confirmar tratamento",$H32="Isento ou não sujeito",IF($I32="","Fundamentação da exceção em falta","Registado sem estimativa"),$F32="","Parâmetro em falta",COUNTIF('Parâmetros'!$A$8:$A$107,$F32)&lt;&gt;1,"ID de parâmetro inválido ou duplicado",COUNTIFS('Parâmetros'!$A$8:$A$107,$F32,'Parâmetros'!$L$8:$L$107,"Pronto a utilizar")&lt;&gt;1,"Parâmetro incompleto ou inválido",OR($D32&lt;$N32,AND($O32&lt;&gt;"",$D32&gt;$O32)),"Data fora da vigência",OR(AND($J32="Percentual",OR($K32="",$L32&lt;&gt;"")),AND($J32="Montante fixo",OR($L32="",$K32&lt;&gt;""))),"Configuração de taxa inválida",$Q32="Rever: parâmetro assinalado como não acumulável","Rever acumulação",$Q32="Confirmar acumulação","A confirmar acumulação",$H32="Sujeito",IF($Q32="Acumulação indicada","Calculado com acumulação indicada","Calculado"),TRUE,"Tratamento inválido"),"Erro de controlo"))</f>
        <v/>
      </c>
      <c r="T32" s="22">
        <f>IF($B32="","",IFERROR(VLOOKUP($F32,'Parâmetros'!$A$8:$J$107,10,0),""))</f>
        <v/>
      </c>
    </row>
    <row r="33" ht="32" customHeight="1">
      <c r="A33" s="12">
        <f>IF($B33="","",ROW()-4)</f>
        <v/>
      </c>
      <c r="B33" s="13" t="n"/>
      <c r="C33" s="14" t="n"/>
      <c r="D33" s="14" t="n"/>
      <c r="E33" s="15" t="n"/>
      <c r="F33" s="16" t="n"/>
      <c r="G33" s="17" t="n"/>
      <c r="H33" s="16" t="n"/>
      <c r="I33" s="15" t="n"/>
      <c r="J33" s="18">
        <f>IF($B33="","",IFERROR(VLOOKUP($F33,'Parâmetros'!$A$8:$D$107,4,0),""))</f>
        <v/>
      </c>
      <c r="K33" s="19">
        <f>IF($B33="","",IFERROR(VLOOKUP($F33,'Parâmetros'!$A$8:$E$107,5,0),""))</f>
        <v/>
      </c>
      <c r="L33" s="20">
        <f>IF($B33="","",IFERROR(VLOOKUP($F33,'Parâmetros'!$A$8:$F$107,6,0),""))</f>
        <v/>
      </c>
      <c r="M33" s="18">
        <f>IF($B33="","",IFERROR(VLOOKUP($F33,'Parâmetros'!$A$8:$I$107,9,0),""))</f>
        <v/>
      </c>
      <c r="N33" s="21">
        <f>IF($B33="","",IFERROR(VLOOKUP($F33,'Parâmetros'!$A$8:$G$107,7,0),""))</f>
        <v/>
      </c>
      <c r="O33" s="21">
        <f>IF($B33="","",IFERROR(VLOOKUP($F33,'Parâmetros'!$A$8:$H$107,8,0),""))</f>
        <v/>
      </c>
      <c r="P33" s="12">
        <f>IF($B33="","",COUNTIF($B$5:$B$104,$B33))</f>
        <v/>
      </c>
      <c r="Q33" s="22">
        <f>IF($B33="","",IF($P33&lt;=1,"Sem acumulação",IF(COUNTIFS($B$5:$B$104,$B33,$M$5:$M$104,"Não acumula")&gt;0,"Rever: parâmetro assinalado como não acumulável",IF(COUNTIFS($B$5:$B$104,$B33,$M$5:$M$104,"A confirmar")+COUNTIFS($B$5:$B$104,$B33,$M$5:$M$104,"")&gt;0,"Confirmar acumulação","Acumulação indicada"))))</f>
        <v/>
      </c>
      <c r="R33" s="20">
        <f>IF($B33="","",IF($H33="Isento ou não sujeito",0,IF(OR($H33&lt;&gt;"Sujeito",$D33="",$F33="",$G33="",$J33="",$N33="",COUNTIFS('Parâmetros'!$A$8:$A$107,$F33,'Parâmetros'!$L$8:$L$107,"Pronto a utilizar")&lt;&gt;1,$D33&lt;$N33,AND($O33&lt;&gt;"",$D33&gt;$O33),AND($J33="Percentual",OR($K33="",$L33&lt;&gt;"")),AND($J33="Montante fixo",OR($L33="",$K33&lt;&gt;""))),"",IFERROR(IF($J33="Percentual",$G33*$K33,IF($J33="Montante fixo",$L33,"")),""))))</f>
        <v/>
      </c>
      <c r="S33" s="22">
        <f>IF($B33="","",IFERROR(IFS($C33="","Data do facto em falta",$D33="","Data relevante para vigência em falta",$G33="","Valor tributável em falta",$H33="A confirmar","A confirmar tratamento",$H33="Isento ou não sujeito",IF($I33="","Fundamentação da exceção em falta","Registado sem estimativa"),$F33="","Parâmetro em falta",COUNTIF('Parâmetros'!$A$8:$A$107,$F33)&lt;&gt;1,"ID de parâmetro inválido ou duplicado",COUNTIFS('Parâmetros'!$A$8:$A$107,$F33,'Parâmetros'!$L$8:$L$107,"Pronto a utilizar")&lt;&gt;1,"Parâmetro incompleto ou inválido",OR($D33&lt;$N33,AND($O33&lt;&gt;"",$D33&gt;$O33)),"Data fora da vigência",OR(AND($J33="Percentual",OR($K33="",$L33&lt;&gt;"")),AND($J33="Montante fixo",OR($L33="",$K33&lt;&gt;""))),"Configuração de taxa inválida",$Q33="Rever: parâmetro assinalado como não acumulável","Rever acumulação",$Q33="Confirmar acumulação","A confirmar acumulação",$H33="Sujeito",IF($Q33="Acumulação indicada","Calculado com acumulação indicada","Calculado"),TRUE,"Tratamento inválido"),"Erro de controlo"))</f>
        <v/>
      </c>
      <c r="T33" s="22">
        <f>IF($B33="","",IFERROR(VLOOKUP($F33,'Parâmetros'!$A$8:$J$107,10,0),""))</f>
        <v/>
      </c>
    </row>
    <row r="34" ht="32" customHeight="1">
      <c r="A34" s="12">
        <f>IF($B34="","",ROW()-4)</f>
        <v/>
      </c>
      <c r="B34" s="13" t="n"/>
      <c r="C34" s="14" t="n"/>
      <c r="D34" s="14" t="n"/>
      <c r="E34" s="15" t="n"/>
      <c r="F34" s="16" t="n"/>
      <c r="G34" s="17" t="n"/>
      <c r="H34" s="16" t="n"/>
      <c r="I34" s="15" t="n"/>
      <c r="J34" s="18">
        <f>IF($B34="","",IFERROR(VLOOKUP($F34,'Parâmetros'!$A$8:$D$107,4,0),""))</f>
        <v/>
      </c>
      <c r="K34" s="19">
        <f>IF($B34="","",IFERROR(VLOOKUP($F34,'Parâmetros'!$A$8:$E$107,5,0),""))</f>
        <v/>
      </c>
      <c r="L34" s="20">
        <f>IF($B34="","",IFERROR(VLOOKUP($F34,'Parâmetros'!$A$8:$F$107,6,0),""))</f>
        <v/>
      </c>
      <c r="M34" s="18">
        <f>IF($B34="","",IFERROR(VLOOKUP($F34,'Parâmetros'!$A$8:$I$107,9,0),""))</f>
        <v/>
      </c>
      <c r="N34" s="21">
        <f>IF($B34="","",IFERROR(VLOOKUP($F34,'Parâmetros'!$A$8:$G$107,7,0),""))</f>
        <v/>
      </c>
      <c r="O34" s="21">
        <f>IF($B34="","",IFERROR(VLOOKUP($F34,'Parâmetros'!$A$8:$H$107,8,0),""))</f>
        <v/>
      </c>
      <c r="P34" s="12">
        <f>IF($B34="","",COUNTIF($B$5:$B$104,$B34))</f>
        <v/>
      </c>
      <c r="Q34" s="22">
        <f>IF($B34="","",IF($P34&lt;=1,"Sem acumulação",IF(COUNTIFS($B$5:$B$104,$B34,$M$5:$M$104,"Não acumula")&gt;0,"Rever: parâmetro assinalado como não acumulável",IF(COUNTIFS($B$5:$B$104,$B34,$M$5:$M$104,"A confirmar")+COUNTIFS($B$5:$B$104,$B34,$M$5:$M$104,"")&gt;0,"Confirmar acumulação","Acumulação indicada"))))</f>
        <v/>
      </c>
      <c r="R34" s="20">
        <f>IF($B34="","",IF($H34="Isento ou não sujeito",0,IF(OR($H34&lt;&gt;"Sujeito",$D34="",$F34="",$G34="",$J34="",$N34="",COUNTIFS('Parâmetros'!$A$8:$A$107,$F34,'Parâmetros'!$L$8:$L$107,"Pronto a utilizar")&lt;&gt;1,$D34&lt;$N34,AND($O34&lt;&gt;"",$D34&gt;$O34),AND($J34="Percentual",OR($K34="",$L34&lt;&gt;"")),AND($J34="Montante fixo",OR($L34="",$K34&lt;&gt;""))),"",IFERROR(IF($J34="Percentual",$G34*$K34,IF($J34="Montante fixo",$L34,"")),""))))</f>
        <v/>
      </c>
      <c r="S34" s="22">
        <f>IF($B34="","",IFERROR(IFS($C34="","Data do facto em falta",$D34="","Data relevante para vigência em falta",$G34="","Valor tributável em falta",$H34="A confirmar","A confirmar tratamento",$H34="Isento ou não sujeito",IF($I34="","Fundamentação da exceção em falta","Registado sem estimativa"),$F34="","Parâmetro em falta",COUNTIF('Parâmetros'!$A$8:$A$107,$F34)&lt;&gt;1,"ID de parâmetro inválido ou duplicado",COUNTIFS('Parâmetros'!$A$8:$A$107,$F34,'Parâmetros'!$L$8:$L$107,"Pronto a utilizar")&lt;&gt;1,"Parâmetro incompleto ou inválido",OR($D34&lt;$N34,AND($O34&lt;&gt;"",$D34&gt;$O34)),"Data fora da vigência",OR(AND($J34="Percentual",OR($K34="",$L34&lt;&gt;"")),AND($J34="Montante fixo",OR($L34="",$K34&lt;&gt;""))),"Configuração de taxa inválida",$Q34="Rever: parâmetro assinalado como não acumulável","Rever acumulação",$Q34="Confirmar acumulação","A confirmar acumulação",$H34="Sujeito",IF($Q34="Acumulação indicada","Calculado com acumulação indicada","Calculado"),TRUE,"Tratamento inválido"),"Erro de controlo"))</f>
        <v/>
      </c>
      <c r="T34" s="22">
        <f>IF($B34="","",IFERROR(VLOOKUP($F34,'Parâmetros'!$A$8:$J$107,10,0),""))</f>
        <v/>
      </c>
    </row>
    <row r="35" ht="32" customHeight="1">
      <c r="A35" s="12">
        <f>IF($B35="","",ROW()-4)</f>
        <v/>
      </c>
      <c r="B35" s="13" t="n"/>
      <c r="C35" s="14" t="n"/>
      <c r="D35" s="14" t="n"/>
      <c r="E35" s="15" t="n"/>
      <c r="F35" s="16" t="n"/>
      <c r="G35" s="17" t="n"/>
      <c r="H35" s="16" t="n"/>
      <c r="I35" s="15" t="n"/>
      <c r="J35" s="18">
        <f>IF($B35="","",IFERROR(VLOOKUP($F35,'Parâmetros'!$A$8:$D$107,4,0),""))</f>
        <v/>
      </c>
      <c r="K35" s="19">
        <f>IF($B35="","",IFERROR(VLOOKUP($F35,'Parâmetros'!$A$8:$E$107,5,0),""))</f>
        <v/>
      </c>
      <c r="L35" s="20">
        <f>IF($B35="","",IFERROR(VLOOKUP($F35,'Parâmetros'!$A$8:$F$107,6,0),""))</f>
        <v/>
      </c>
      <c r="M35" s="18">
        <f>IF($B35="","",IFERROR(VLOOKUP($F35,'Parâmetros'!$A$8:$I$107,9,0),""))</f>
        <v/>
      </c>
      <c r="N35" s="21">
        <f>IF($B35="","",IFERROR(VLOOKUP($F35,'Parâmetros'!$A$8:$G$107,7,0),""))</f>
        <v/>
      </c>
      <c r="O35" s="21">
        <f>IF($B35="","",IFERROR(VLOOKUP($F35,'Parâmetros'!$A$8:$H$107,8,0),""))</f>
        <v/>
      </c>
      <c r="P35" s="12">
        <f>IF($B35="","",COUNTIF($B$5:$B$104,$B35))</f>
        <v/>
      </c>
      <c r="Q35" s="22">
        <f>IF($B35="","",IF($P35&lt;=1,"Sem acumulação",IF(COUNTIFS($B$5:$B$104,$B35,$M$5:$M$104,"Não acumula")&gt;0,"Rever: parâmetro assinalado como não acumulável",IF(COUNTIFS($B$5:$B$104,$B35,$M$5:$M$104,"A confirmar")+COUNTIFS($B$5:$B$104,$B35,$M$5:$M$104,"")&gt;0,"Confirmar acumulação","Acumulação indicada"))))</f>
        <v/>
      </c>
      <c r="R35" s="20">
        <f>IF($B35="","",IF($H35="Isento ou não sujeito",0,IF(OR($H35&lt;&gt;"Sujeito",$D35="",$F35="",$G35="",$J35="",$N35="",COUNTIFS('Parâmetros'!$A$8:$A$107,$F35,'Parâmetros'!$L$8:$L$107,"Pronto a utilizar")&lt;&gt;1,$D35&lt;$N35,AND($O35&lt;&gt;"",$D35&gt;$O35),AND($J35="Percentual",OR($K35="",$L35&lt;&gt;"")),AND($J35="Montante fixo",OR($L35="",$K35&lt;&gt;""))),"",IFERROR(IF($J35="Percentual",$G35*$K35,IF($J35="Montante fixo",$L35,"")),""))))</f>
        <v/>
      </c>
      <c r="S35" s="22">
        <f>IF($B35="","",IFERROR(IFS($C35="","Data do facto em falta",$D35="","Data relevante para vigência em falta",$G35="","Valor tributável em falta",$H35="A confirmar","A confirmar tratamento",$H35="Isento ou não sujeito",IF($I35="","Fundamentação da exceção em falta","Registado sem estimativa"),$F35="","Parâmetro em falta",COUNTIF('Parâmetros'!$A$8:$A$107,$F35)&lt;&gt;1,"ID de parâmetro inválido ou duplicado",COUNTIFS('Parâmetros'!$A$8:$A$107,$F35,'Parâmetros'!$L$8:$L$107,"Pronto a utilizar")&lt;&gt;1,"Parâmetro incompleto ou inválido",OR($D35&lt;$N35,AND($O35&lt;&gt;"",$D35&gt;$O35)),"Data fora da vigência",OR(AND($J35="Percentual",OR($K35="",$L35&lt;&gt;"")),AND($J35="Montante fixo",OR($L35="",$K35&lt;&gt;""))),"Configuração de taxa inválida",$Q35="Rever: parâmetro assinalado como não acumulável","Rever acumulação",$Q35="Confirmar acumulação","A confirmar acumulação",$H35="Sujeito",IF($Q35="Acumulação indicada","Calculado com acumulação indicada","Calculado"),TRUE,"Tratamento inválido"),"Erro de controlo"))</f>
        <v/>
      </c>
      <c r="T35" s="22">
        <f>IF($B35="","",IFERROR(VLOOKUP($F35,'Parâmetros'!$A$8:$J$107,10,0),""))</f>
        <v/>
      </c>
    </row>
    <row r="36" ht="32" customHeight="1">
      <c r="A36" s="12">
        <f>IF($B36="","",ROW()-4)</f>
        <v/>
      </c>
      <c r="B36" s="13" t="n"/>
      <c r="C36" s="14" t="n"/>
      <c r="D36" s="14" t="n"/>
      <c r="E36" s="15" t="n"/>
      <c r="F36" s="16" t="n"/>
      <c r="G36" s="17" t="n"/>
      <c r="H36" s="16" t="n"/>
      <c r="I36" s="15" t="n"/>
      <c r="J36" s="18">
        <f>IF($B36="","",IFERROR(VLOOKUP($F36,'Parâmetros'!$A$8:$D$107,4,0),""))</f>
        <v/>
      </c>
      <c r="K36" s="19">
        <f>IF($B36="","",IFERROR(VLOOKUP($F36,'Parâmetros'!$A$8:$E$107,5,0),""))</f>
        <v/>
      </c>
      <c r="L36" s="20">
        <f>IF($B36="","",IFERROR(VLOOKUP($F36,'Parâmetros'!$A$8:$F$107,6,0),""))</f>
        <v/>
      </c>
      <c r="M36" s="18">
        <f>IF($B36="","",IFERROR(VLOOKUP($F36,'Parâmetros'!$A$8:$I$107,9,0),""))</f>
        <v/>
      </c>
      <c r="N36" s="21">
        <f>IF($B36="","",IFERROR(VLOOKUP($F36,'Parâmetros'!$A$8:$G$107,7,0),""))</f>
        <v/>
      </c>
      <c r="O36" s="21">
        <f>IF($B36="","",IFERROR(VLOOKUP($F36,'Parâmetros'!$A$8:$H$107,8,0),""))</f>
        <v/>
      </c>
      <c r="P36" s="12">
        <f>IF($B36="","",COUNTIF($B$5:$B$104,$B36))</f>
        <v/>
      </c>
      <c r="Q36" s="22">
        <f>IF($B36="","",IF($P36&lt;=1,"Sem acumulação",IF(COUNTIFS($B$5:$B$104,$B36,$M$5:$M$104,"Não acumula")&gt;0,"Rever: parâmetro assinalado como não acumulável",IF(COUNTIFS($B$5:$B$104,$B36,$M$5:$M$104,"A confirmar")+COUNTIFS($B$5:$B$104,$B36,$M$5:$M$104,"")&gt;0,"Confirmar acumulação","Acumulação indicada"))))</f>
        <v/>
      </c>
      <c r="R36" s="20">
        <f>IF($B36="","",IF($H36="Isento ou não sujeito",0,IF(OR($H36&lt;&gt;"Sujeito",$D36="",$F36="",$G36="",$J36="",$N36="",COUNTIFS('Parâmetros'!$A$8:$A$107,$F36,'Parâmetros'!$L$8:$L$107,"Pronto a utilizar")&lt;&gt;1,$D36&lt;$N36,AND($O36&lt;&gt;"",$D36&gt;$O36),AND($J36="Percentual",OR($K36="",$L36&lt;&gt;"")),AND($J36="Montante fixo",OR($L36="",$K36&lt;&gt;""))),"",IFERROR(IF($J36="Percentual",$G36*$K36,IF($J36="Montante fixo",$L36,"")),""))))</f>
        <v/>
      </c>
      <c r="S36" s="22">
        <f>IF($B36="","",IFERROR(IFS($C36="","Data do facto em falta",$D36="","Data relevante para vigência em falta",$G36="","Valor tributável em falta",$H36="A confirmar","A confirmar tratamento",$H36="Isento ou não sujeito",IF($I36="","Fundamentação da exceção em falta","Registado sem estimativa"),$F36="","Parâmetro em falta",COUNTIF('Parâmetros'!$A$8:$A$107,$F36)&lt;&gt;1,"ID de parâmetro inválido ou duplicado",COUNTIFS('Parâmetros'!$A$8:$A$107,$F36,'Parâmetros'!$L$8:$L$107,"Pronto a utilizar")&lt;&gt;1,"Parâmetro incompleto ou inválido",OR($D36&lt;$N36,AND($O36&lt;&gt;"",$D36&gt;$O36)),"Data fora da vigência",OR(AND($J36="Percentual",OR($K36="",$L36&lt;&gt;"")),AND($J36="Montante fixo",OR($L36="",$K36&lt;&gt;""))),"Configuração de taxa inválida",$Q36="Rever: parâmetro assinalado como não acumulável","Rever acumulação",$Q36="Confirmar acumulação","A confirmar acumulação",$H36="Sujeito",IF($Q36="Acumulação indicada","Calculado com acumulação indicada","Calculado"),TRUE,"Tratamento inválido"),"Erro de controlo"))</f>
        <v/>
      </c>
      <c r="T36" s="22">
        <f>IF($B36="","",IFERROR(VLOOKUP($F36,'Parâmetros'!$A$8:$J$107,10,0),""))</f>
        <v/>
      </c>
    </row>
    <row r="37" ht="32" customHeight="1">
      <c r="A37" s="12">
        <f>IF($B37="","",ROW()-4)</f>
        <v/>
      </c>
      <c r="B37" s="13" t="n"/>
      <c r="C37" s="14" t="n"/>
      <c r="D37" s="14" t="n"/>
      <c r="E37" s="15" t="n"/>
      <c r="F37" s="16" t="n"/>
      <c r="G37" s="17" t="n"/>
      <c r="H37" s="16" t="n"/>
      <c r="I37" s="15" t="n"/>
      <c r="J37" s="18">
        <f>IF($B37="","",IFERROR(VLOOKUP($F37,'Parâmetros'!$A$8:$D$107,4,0),""))</f>
        <v/>
      </c>
      <c r="K37" s="19">
        <f>IF($B37="","",IFERROR(VLOOKUP($F37,'Parâmetros'!$A$8:$E$107,5,0),""))</f>
        <v/>
      </c>
      <c r="L37" s="20">
        <f>IF($B37="","",IFERROR(VLOOKUP($F37,'Parâmetros'!$A$8:$F$107,6,0),""))</f>
        <v/>
      </c>
      <c r="M37" s="18">
        <f>IF($B37="","",IFERROR(VLOOKUP($F37,'Parâmetros'!$A$8:$I$107,9,0),""))</f>
        <v/>
      </c>
      <c r="N37" s="21">
        <f>IF($B37="","",IFERROR(VLOOKUP($F37,'Parâmetros'!$A$8:$G$107,7,0),""))</f>
        <v/>
      </c>
      <c r="O37" s="21">
        <f>IF($B37="","",IFERROR(VLOOKUP($F37,'Parâmetros'!$A$8:$H$107,8,0),""))</f>
        <v/>
      </c>
      <c r="P37" s="12">
        <f>IF($B37="","",COUNTIF($B$5:$B$104,$B37))</f>
        <v/>
      </c>
      <c r="Q37" s="22">
        <f>IF($B37="","",IF($P37&lt;=1,"Sem acumulação",IF(COUNTIFS($B$5:$B$104,$B37,$M$5:$M$104,"Não acumula")&gt;0,"Rever: parâmetro assinalado como não acumulável",IF(COUNTIFS($B$5:$B$104,$B37,$M$5:$M$104,"A confirmar")+COUNTIFS($B$5:$B$104,$B37,$M$5:$M$104,"")&gt;0,"Confirmar acumulação","Acumulação indicada"))))</f>
        <v/>
      </c>
      <c r="R37" s="20">
        <f>IF($B37="","",IF($H37="Isento ou não sujeito",0,IF(OR($H37&lt;&gt;"Sujeito",$D37="",$F37="",$G37="",$J37="",$N37="",COUNTIFS('Parâmetros'!$A$8:$A$107,$F37,'Parâmetros'!$L$8:$L$107,"Pronto a utilizar")&lt;&gt;1,$D37&lt;$N37,AND($O37&lt;&gt;"",$D37&gt;$O37),AND($J37="Percentual",OR($K37="",$L37&lt;&gt;"")),AND($J37="Montante fixo",OR($L37="",$K37&lt;&gt;""))),"",IFERROR(IF($J37="Percentual",$G37*$K37,IF($J37="Montante fixo",$L37,"")),""))))</f>
        <v/>
      </c>
      <c r="S37" s="22">
        <f>IF($B37="","",IFERROR(IFS($C37="","Data do facto em falta",$D37="","Data relevante para vigência em falta",$G37="","Valor tributável em falta",$H37="A confirmar","A confirmar tratamento",$H37="Isento ou não sujeito",IF($I37="","Fundamentação da exceção em falta","Registado sem estimativa"),$F37="","Parâmetro em falta",COUNTIF('Parâmetros'!$A$8:$A$107,$F37)&lt;&gt;1,"ID de parâmetro inválido ou duplicado",COUNTIFS('Parâmetros'!$A$8:$A$107,$F37,'Parâmetros'!$L$8:$L$107,"Pronto a utilizar")&lt;&gt;1,"Parâmetro incompleto ou inválido",OR($D37&lt;$N37,AND($O37&lt;&gt;"",$D37&gt;$O37)),"Data fora da vigência",OR(AND($J37="Percentual",OR($K37="",$L37&lt;&gt;"")),AND($J37="Montante fixo",OR($L37="",$K37&lt;&gt;""))),"Configuração de taxa inválida",$Q37="Rever: parâmetro assinalado como não acumulável","Rever acumulação",$Q37="Confirmar acumulação","A confirmar acumulação",$H37="Sujeito",IF($Q37="Acumulação indicada","Calculado com acumulação indicada","Calculado"),TRUE,"Tratamento inválido"),"Erro de controlo"))</f>
        <v/>
      </c>
      <c r="T37" s="22">
        <f>IF($B37="","",IFERROR(VLOOKUP($F37,'Parâmetros'!$A$8:$J$107,10,0),""))</f>
        <v/>
      </c>
    </row>
    <row r="38" ht="32" customHeight="1">
      <c r="A38" s="12">
        <f>IF($B38="","",ROW()-4)</f>
        <v/>
      </c>
      <c r="B38" s="13" t="n"/>
      <c r="C38" s="14" t="n"/>
      <c r="D38" s="14" t="n"/>
      <c r="E38" s="15" t="n"/>
      <c r="F38" s="16" t="n"/>
      <c r="G38" s="17" t="n"/>
      <c r="H38" s="16" t="n"/>
      <c r="I38" s="15" t="n"/>
      <c r="J38" s="18">
        <f>IF($B38="","",IFERROR(VLOOKUP($F38,'Parâmetros'!$A$8:$D$107,4,0),""))</f>
        <v/>
      </c>
      <c r="K38" s="19">
        <f>IF($B38="","",IFERROR(VLOOKUP($F38,'Parâmetros'!$A$8:$E$107,5,0),""))</f>
        <v/>
      </c>
      <c r="L38" s="20">
        <f>IF($B38="","",IFERROR(VLOOKUP($F38,'Parâmetros'!$A$8:$F$107,6,0),""))</f>
        <v/>
      </c>
      <c r="M38" s="18">
        <f>IF($B38="","",IFERROR(VLOOKUP($F38,'Parâmetros'!$A$8:$I$107,9,0),""))</f>
        <v/>
      </c>
      <c r="N38" s="21">
        <f>IF($B38="","",IFERROR(VLOOKUP($F38,'Parâmetros'!$A$8:$G$107,7,0),""))</f>
        <v/>
      </c>
      <c r="O38" s="21">
        <f>IF($B38="","",IFERROR(VLOOKUP($F38,'Parâmetros'!$A$8:$H$107,8,0),""))</f>
        <v/>
      </c>
      <c r="P38" s="12">
        <f>IF($B38="","",COUNTIF($B$5:$B$104,$B38))</f>
        <v/>
      </c>
      <c r="Q38" s="22">
        <f>IF($B38="","",IF($P38&lt;=1,"Sem acumulação",IF(COUNTIFS($B$5:$B$104,$B38,$M$5:$M$104,"Não acumula")&gt;0,"Rever: parâmetro assinalado como não acumulável",IF(COUNTIFS($B$5:$B$104,$B38,$M$5:$M$104,"A confirmar")+COUNTIFS($B$5:$B$104,$B38,$M$5:$M$104,"")&gt;0,"Confirmar acumulação","Acumulação indicada"))))</f>
        <v/>
      </c>
      <c r="R38" s="20">
        <f>IF($B38="","",IF($H38="Isento ou não sujeito",0,IF(OR($H38&lt;&gt;"Sujeito",$D38="",$F38="",$G38="",$J38="",$N38="",COUNTIFS('Parâmetros'!$A$8:$A$107,$F38,'Parâmetros'!$L$8:$L$107,"Pronto a utilizar")&lt;&gt;1,$D38&lt;$N38,AND($O38&lt;&gt;"",$D38&gt;$O38),AND($J38="Percentual",OR($K38="",$L38&lt;&gt;"")),AND($J38="Montante fixo",OR($L38="",$K38&lt;&gt;""))),"",IFERROR(IF($J38="Percentual",$G38*$K38,IF($J38="Montante fixo",$L38,"")),""))))</f>
        <v/>
      </c>
      <c r="S38" s="22">
        <f>IF($B38="","",IFERROR(IFS($C38="","Data do facto em falta",$D38="","Data relevante para vigência em falta",$G38="","Valor tributável em falta",$H38="A confirmar","A confirmar tratamento",$H38="Isento ou não sujeito",IF($I38="","Fundamentação da exceção em falta","Registado sem estimativa"),$F38="","Parâmetro em falta",COUNTIF('Parâmetros'!$A$8:$A$107,$F38)&lt;&gt;1,"ID de parâmetro inválido ou duplicado",COUNTIFS('Parâmetros'!$A$8:$A$107,$F38,'Parâmetros'!$L$8:$L$107,"Pronto a utilizar")&lt;&gt;1,"Parâmetro incompleto ou inválido",OR($D38&lt;$N38,AND($O38&lt;&gt;"",$D38&gt;$O38)),"Data fora da vigência",OR(AND($J38="Percentual",OR($K38="",$L38&lt;&gt;"")),AND($J38="Montante fixo",OR($L38="",$K38&lt;&gt;""))),"Configuração de taxa inválida",$Q38="Rever: parâmetro assinalado como não acumulável","Rever acumulação",$Q38="Confirmar acumulação","A confirmar acumulação",$H38="Sujeito",IF($Q38="Acumulação indicada","Calculado com acumulação indicada","Calculado"),TRUE,"Tratamento inválido"),"Erro de controlo"))</f>
        <v/>
      </c>
      <c r="T38" s="22">
        <f>IF($B38="","",IFERROR(VLOOKUP($F38,'Parâmetros'!$A$8:$J$107,10,0),""))</f>
        <v/>
      </c>
    </row>
    <row r="39" ht="32" customHeight="1">
      <c r="A39" s="12">
        <f>IF($B39="","",ROW()-4)</f>
        <v/>
      </c>
      <c r="B39" s="13" t="n"/>
      <c r="C39" s="14" t="n"/>
      <c r="D39" s="14" t="n"/>
      <c r="E39" s="15" t="n"/>
      <c r="F39" s="16" t="n"/>
      <c r="G39" s="17" t="n"/>
      <c r="H39" s="16" t="n"/>
      <c r="I39" s="15" t="n"/>
      <c r="J39" s="18">
        <f>IF($B39="","",IFERROR(VLOOKUP($F39,'Parâmetros'!$A$8:$D$107,4,0),""))</f>
        <v/>
      </c>
      <c r="K39" s="19">
        <f>IF($B39="","",IFERROR(VLOOKUP($F39,'Parâmetros'!$A$8:$E$107,5,0),""))</f>
        <v/>
      </c>
      <c r="L39" s="20">
        <f>IF($B39="","",IFERROR(VLOOKUP($F39,'Parâmetros'!$A$8:$F$107,6,0),""))</f>
        <v/>
      </c>
      <c r="M39" s="18">
        <f>IF($B39="","",IFERROR(VLOOKUP($F39,'Parâmetros'!$A$8:$I$107,9,0),""))</f>
        <v/>
      </c>
      <c r="N39" s="21">
        <f>IF($B39="","",IFERROR(VLOOKUP($F39,'Parâmetros'!$A$8:$G$107,7,0),""))</f>
        <v/>
      </c>
      <c r="O39" s="21">
        <f>IF($B39="","",IFERROR(VLOOKUP($F39,'Parâmetros'!$A$8:$H$107,8,0),""))</f>
        <v/>
      </c>
      <c r="P39" s="12">
        <f>IF($B39="","",COUNTIF($B$5:$B$104,$B39))</f>
        <v/>
      </c>
      <c r="Q39" s="22">
        <f>IF($B39="","",IF($P39&lt;=1,"Sem acumulação",IF(COUNTIFS($B$5:$B$104,$B39,$M$5:$M$104,"Não acumula")&gt;0,"Rever: parâmetro assinalado como não acumulável",IF(COUNTIFS($B$5:$B$104,$B39,$M$5:$M$104,"A confirmar")+COUNTIFS($B$5:$B$104,$B39,$M$5:$M$104,"")&gt;0,"Confirmar acumulação","Acumulação indicada"))))</f>
        <v/>
      </c>
      <c r="R39" s="20">
        <f>IF($B39="","",IF($H39="Isento ou não sujeito",0,IF(OR($H39&lt;&gt;"Sujeito",$D39="",$F39="",$G39="",$J39="",$N39="",COUNTIFS('Parâmetros'!$A$8:$A$107,$F39,'Parâmetros'!$L$8:$L$107,"Pronto a utilizar")&lt;&gt;1,$D39&lt;$N39,AND($O39&lt;&gt;"",$D39&gt;$O39),AND($J39="Percentual",OR($K39="",$L39&lt;&gt;"")),AND($J39="Montante fixo",OR($L39="",$K39&lt;&gt;""))),"",IFERROR(IF($J39="Percentual",$G39*$K39,IF($J39="Montante fixo",$L39,"")),""))))</f>
        <v/>
      </c>
      <c r="S39" s="22">
        <f>IF($B39="","",IFERROR(IFS($C39="","Data do facto em falta",$D39="","Data relevante para vigência em falta",$G39="","Valor tributável em falta",$H39="A confirmar","A confirmar tratamento",$H39="Isento ou não sujeito",IF($I39="","Fundamentação da exceção em falta","Registado sem estimativa"),$F39="","Parâmetro em falta",COUNTIF('Parâmetros'!$A$8:$A$107,$F39)&lt;&gt;1,"ID de parâmetro inválido ou duplicado",COUNTIFS('Parâmetros'!$A$8:$A$107,$F39,'Parâmetros'!$L$8:$L$107,"Pronto a utilizar")&lt;&gt;1,"Parâmetro incompleto ou inválido",OR($D39&lt;$N39,AND($O39&lt;&gt;"",$D39&gt;$O39)),"Data fora da vigência",OR(AND($J39="Percentual",OR($K39="",$L39&lt;&gt;"")),AND($J39="Montante fixo",OR($L39="",$K39&lt;&gt;""))),"Configuração de taxa inválida",$Q39="Rever: parâmetro assinalado como não acumulável","Rever acumulação",$Q39="Confirmar acumulação","A confirmar acumulação",$H39="Sujeito",IF($Q39="Acumulação indicada","Calculado com acumulação indicada","Calculado"),TRUE,"Tratamento inválido"),"Erro de controlo"))</f>
        <v/>
      </c>
      <c r="T39" s="22">
        <f>IF($B39="","",IFERROR(VLOOKUP($F39,'Parâmetros'!$A$8:$J$107,10,0),""))</f>
        <v/>
      </c>
    </row>
    <row r="40" ht="32" customHeight="1">
      <c r="A40" s="12">
        <f>IF($B40="","",ROW()-4)</f>
        <v/>
      </c>
      <c r="B40" s="13" t="n"/>
      <c r="C40" s="14" t="n"/>
      <c r="D40" s="14" t="n"/>
      <c r="E40" s="15" t="n"/>
      <c r="F40" s="16" t="n"/>
      <c r="G40" s="17" t="n"/>
      <c r="H40" s="16" t="n"/>
      <c r="I40" s="15" t="n"/>
      <c r="J40" s="18">
        <f>IF($B40="","",IFERROR(VLOOKUP($F40,'Parâmetros'!$A$8:$D$107,4,0),""))</f>
        <v/>
      </c>
      <c r="K40" s="19">
        <f>IF($B40="","",IFERROR(VLOOKUP($F40,'Parâmetros'!$A$8:$E$107,5,0),""))</f>
        <v/>
      </c>
      <c r="L40" s="20">
        <f>IF($B40="","",IFERROR(VLOOKUP($F40,'Parâmetros'!$A$8:$F$107,6,0),""))</f>
        <v/>
      </c>
      <c r="M40" s="18">
        <f>IF($B40="","",IFERROR(VLOOKUP($F40,'Parâmetros'!$A$8:$I$107,9,0),""))</f>
        <v/>
      </c>
      <c r="N40" s="21">
        <f>IF($B40="","",IFERROR(VLOOKUP($F40,'Parâmetros'!$A$8:$G$107,7,0),""))</f>
        <v/>
      </c>
      <c r="O40" s="21">
        <f>IF($B40="","",IFERROR(VLOOKUP($F40,'Parâmetros'!$A$8:$H$107,8,0),""))</f>
        <v/>
      </c>
      <c r="P40" s="12">
        <f>IF($B40="","",COUNTIF($B$5:$B$104,$B40))</f>
        <v/>
      </c>
      <c r="Q40" s="22">
        <f>IF($B40="","",IF($P40&lt;=1,"Sem acumulação",IF(COUNTIFS($B$5:$B$104,$B40,$M$5:$M$104,"Não acumula")&gt;0,"Rever: parâmetro assinalado como não acumulável",IF(COUNTIFS($B$5:$B$104,$B40,$M$5:$M$104,"A confirmar")+COUNTIFS($B$5:$B$104,$B40,$M$5:$M$104,"")&gt;0,"Confirmar acumulação","Acumulação indicada"))))</f>
        <v/>
      </c>
      <c r="R40" s="20">
        <f>IF($B40="","",IF($H40="Isento ou não sujeito",0,IF(OR($H40&lt;&gt;"Sujeito",$D40="",$F40="",$G40="",$J40="",$N40="",COUNTIFS('Parâmetros'!$A$8:$A$107,$F40,'Parâmetros'!$L$8:$L$107,"Pronto a utilizar")&lt;&gt;1,$D40&lt;$N40,AND($O40&lt;&gt;"",$D40&gt;$O40),AND($J40="Percentual",OR($K40="",$L40&lt;&gt;"")),AND($J40="Montante fixo",OR($L40="",$K40&lt;&gt;""))),"",IFERROR(IF($J40="Percentual",$G40*$K40,IF($J40="Montante fixo",$L40,"")),""))))</f>
        <v/>
      </c>
      <c r="S40" s="22">
        <f>IF($B40="","",IFERROR(IFS($C40="","Data do facto em falta",$D40="","Data relevante para vigência em falta",$G40="","Valor tributável em falta",$H40="A confirmar","A confirmar tratamento",$H40="Isento ou não sujeito",IF($I40="","Fundamentação da exceção em falta","Registado sem estimativa"),$F40="","Parâmetro em falta",COUNTIF('Parâmetros'!$A$8:$A$107,$F40)&lt;&gt;1,"ID de parâmetro inválido ou duplicado",COUNTIFS('Parâmetros'!$A$8:$A$107,$F40,'Parâmetros'!$L$8:$L$107,"Pronto a utilizar")&lt;&gt;1,"Parâmetro incompleto ou inválido",OR($D40&lt;$N40,AND($O40&lt;&gt;"",$D40&gt;$O40)),"Data fora da vigência",OR(AND($J40="Percentual",OR($K40="",$L40&lt;&gt;"")),AND($J40="Montante fixo",OR($L40="",$K40&lt;&gt;""))),"Configuração de taxa inválida",$Q40="Rever: parâmetro assinalado como não acumulável","Rever acumulação",$Q40="Confirmar acumulação","A confirmar acumulação",$H40="Sujeito",IF($Q40="Acumulação indicada","Calculado com acumulação indicada","Calculado"),TRUE,"Tratamento inválido"),"Erro de controlo"))</f>
        <v/>
      </c>
      <c r="T40" s="22">
        <f>IF($B40="","",IFERROR(VLOOKUP($F40,'Parâmetros'!$A$8:$J$107,10,0),""))</f>
        <v/>
      </c>
    </row>
    <row r="41" ht="32" customHeight="1">
      <c r="A41" s="12">
        <f>IF($B41="","",ROW()-4)</f>
        <v/>
      </c>
      <c r="B41" s="13" t="n"/>
      <c r="C41" s="14" t="n"/>
      <c r="D41" s="14" t="n"/>
      <c r="E41" s="15" t="n"/>
      <c r="F41" s="16" t="n"/>
      <c r="G41" s="17" t="n"/>
      <c r="H41" s="16" t="n"/>
      <c r="I41" s="15" t="n"/>
      <c r="J41" s="18">
        <f>IF($B41="","",IFERROR(VLOOKUP($F41,'Parâmetros'!$A$8:$D$107,4,0),""))</f>
        <v/>
      </c>
      <c r="K41" s="19">
        <f>IF($B41="","",IFERROR(VLOOKUP($F41,'Parâmetros'!$A$8:$E$107,5,0),""))</f>
        <v/>
      </c>
      <c r="L41" s="20">
        <f>IF($B41="","",IFERROR(VLOOKUP($F41,'Parâmetros'!$A$8:$F$107,6,0),""))</f>
        <v/>
      </c>
      <c r="M41" s="18">
        <f>IF($B41="","",IFERROR(VLOOKUP($F41,'Parâmetros'!$A$8:$I$107,9,0),""))</f>
        <v/>
      </c>
      <c r="N41" s="21">
        <f>IF($B41="","",IFERROR(VLOOKUP($F41,'Parâmetros'!$A$8:$G$107,7,0),""))</f>
        <v/>
      </c>
      <c r="O41" s="21">
        <f>IF($B41="","",IFERROR(VLOOKUP($F41,'Parâmetros'!$A$8:$H$107,8,0),""))</f>
        <v/>
      </c>
      <c r="P41" s="12">
        <f>IF($B41="","",COUNTIF($B$5:$B$104,$B41))</f>
        <v/>
      </c>
      <c r="Q41" s="22">
        <f>IF($B41="","",IF($P41&lt;=1,"Sem acumulação",IF(COUNTIFS($B$5:$B$104,$B41,$M$5:$M$104,"Não acumula")&gt;0,"Rever: parâmetro assinalado como não acumulável",IF(COUNTIFS($B$5:$B$104,$B41,$M$5:$M$104,"A confirmar")+COUNTIFS($B$5:$B$104,$B41,$M$5:$M$104,"")&gt;0,"Confirmar acumulação","Acumulação indicada"))))</f>
        <v/>
      </c>
      <c r="R41" s="20">
        <f>IF($B41="","",IF($H41="Isento ou não sujeito",0,IF(OR($H41&lt;&gt;"Sujeito",$D41="",$F41="",$G41="",$J41="",$N41="",COUNTIFS('Parâmetros'!$A$8:$A$107,$F41,'Parâmetros'!$L$8:$L$107,"Pronto a utilizar")&lt;&gt;1,$D41&lt;$N41,AND($O41&lt;&gt;"",$D41&gt;$O41),AND($J41="Percentual",OR($K41="",$L41&lt;&gt;"")),AND($J41="Montante fixo",OR($L41="",$K41&lt;&gt;""))),"",IFERROR(IF($J41="Percentual",$G41*$K41,IF($J41="Montante fixo",$L41,"")),""))))</f>
        <v/>
      </c>
      <c r="S41" s="22">
        <f>IF($B41="","",IFERROR(IFS($C41="","Data do facto em falta",$D41="","Data relevante para vigência em falta",$G41="","Valor tributável em falta",$H41="A confirmar","A confirmar tratamento",$H41="Isento ou não sujeito",IF($I41="","Fundamentação da exceção em falta","Registado sem estimativa"),$F41="","Parâmetro em falta",COUNTIF('Parâmetros'!$A$8:$A$107,$F41)&lt;&gt;1,"ID de parâmetro inválido ou duplicado",COUNTIFS('Parâmetros'!$A$8:$A$107,$F41,'Parâmetros'!$L$8:$L$107,"Pronto a utilizar")&lt;&gt;1,"Parâmetro incompleto ou inválido",OR($D41&lt;$N41,AND($O41&lt;&gt;"",$D41&gt;$O41)),"Data fora da vigência",OR(AND($J41="Percentual",OR($K41="",$L41&lt;&gt;"")),AND($J41="Montante fixo",OR($L41="",$K41&lt;&gt;""))),"Configuração de taxa inválida",$Q41="Rever: parâmetro assinalado como não acumulável","Rever acumulação",$Q41="Confirmar acumulação","A confirmar acumulação",$H41="Sujeito",IF($Q41="Acumulação indicada","Calculado com acumulação indicada","Calculado"),TRUE,"Tratamento inválido"),"Erro de controlo"))</f>
        <v/>
      </c>
      <c r="T41" s="22">
        <f>IF($B41="","",IFERROR(VLOOKUP($F41,'Parâmetros'!$A$8:$J$107,10,0),""))</f>
        <v/>
      </c>
    </row>
    <row r="42" ht="32" customHeight="1">
      <c r="A42" s="12">
        <f>IF($B42="","",ROW()-4)</f>
        <v/>
      </c>
      <c r="B42" s="13" t="n"/>
      <c r="C42" s="14" t="n"/>
      <c r="D42" s="14" t="n"/>
      <c r="E42" s="15" t="n"/>
      <c r="F42" s="16" t="n"/>
      <c r="G42" s="17" t="n"/>
      <c r="H42" s="16" t="n"/>
      <c r="I42" s="15" t="n"/>
      <c r="J42" s="18">
        <f>IF($B42="","",IFERROR(VLOOKUP($F42,'Parâmetros'!$A$8:$D$107,4,0),""))</f>
        <v/>
      </c>
      <c r="K42" s="19">
        <f>IF($B42="","",IFERROR(VLOOKUP($F42,'Parâmetros'!$A$8:$E$107,5,0),""))</f>
        <v/>
      </c>
      <c r="L42" s="20">
        <f>IF($B42="","",IFERROR(VLOOKUP($F42,'Parâmetros'!$A$8:$F$107,6,0),""))</f>
        <v/>
      </c>
      <c r="M42" s="18">
        <f>IF($B42="","",IFERROR(VLOOKUP($F42,'Parâmetros'!$A$8:$I$107,9,0),""))</f>
        <v/>
      </c>
      <c r="N42" s="21">
        <f>IF($B42="","",IFERROR(VLOOKUP($F42,'Parâmetros'!$A$8:$G$107,7,0),""))</f>
        <v/>
      </c>
      <c r="O42" s="21">
        <f>IF($B42="","",IFERROR(VLOOKUP($F42,'Parâmetros'!$A$8:$H$107,8,0),""))</f>
        <v/>
      </c>
      <c r="P42" s="12">
        <f>IF($B42="","",COUNTIF($B$5:$B$104,$B42))</f>
        <v/>
      </c>
      <c r="Q42" s="22">
        <f>IF($B42="","",IF($P42&lt;=1,"Sem acumulação",IF(COUNTIFS($B$5:$B$104,$B42,$M$5:$M$104,"Não acumula")&gt;0,"Rever: parâmetro assinalado como não acumulável",IF(COUNTIFS($B$5:$B$104,$B42,$M$5:$M$104,"A confirmar")+COUNTIFS($B$5:$B$104,$B42,$M$5:$M$104,"")&gt;0,"Confirmar acumulação","Acumulação indicada"))))</f>
        <v/>
      </c>
      <c r="R42" s="20">
        <f>IF($B42="","",IF($H42="Isento ou não sujeito",0,IF(OR($H42&lt;&gt;"Sujeito",$D42="",$F42="",$G42="",$J42="",$N42="",COUNTIFS('Parâmetros'!$A$8:$A$107,$F42,'Parâmetros'!$L$8:$L$107,"Pronto a utilizar")&lt;&gt;1,$D42&lt;$N42,AND($O42&lt;&gt;"",$D42&gt;$O42),AND($J42="Percentual",OR($K42="",$L42&lt;&gt;"")),AND($J42="Montante fixo",OR($L42="",$K42&lt;&gt;""))),"",IFERROR(IF($J42="Percentual",$G42*$K42,IF($J42="Montante fixo",$L42,"")),""))))</f>
        <v/>
      </c>
      <c r="S42" s="22">
        <f>IF($B42="","",IFERROR(IFS($C42="","Data do facto em falta",$D42="","Data relevante para vigência em falta",$G42="","Valor tributável em falta",$H42="A confirmar","A confirmar tratamento",$H42="Isento ou não sujeito",IF($I42="","Fundamentação da exceção em falta","Registado sem estimativa"),$F42="","Parâmetro em falta",COUNTIF('Parâmetros'!$A$8:$A$107,$F42)&lt;&gt;1,"ID de parâmetro inválido ou duplicado",COUNTIFS('Parâmetros'!$A$8:$A$107,$F42,'Parâmetros'!$L$8:$L$107,"Pronto a utilizar")&lt;&gt;1,"Parâmetro incompleto ou inválido",OR($D42&lt;$N42,AND($O42&lt;&gt;"",$D42&gt;$O42)),"Data fora da vigência",OR(AND($J42="Percentual",OR($K42="",$L42&lt;&gt;"")),AND($J42="Montante fixo",OR($L42="",$K42&lt;&gt;""))),"Configuração de taxa inválida",$Q42="Rever: parâmetro assinalado como não acumulável","Rever acumulação",$Q42="Confirmar acumulação","A confirmar acumulação",$H42="Sujeito",IF($Q42="Acumulação indicada","Calculado com acumulação indicada","Calculado"),TRUE,"Tratamento inválido"),"Erro de controlo"))</f>
        <v/>
      </c>
      <c r="T42" s="22">
        <f>IF($B42="","",IFERROR(VLOOKUP($F42,'Parâmetros'!$A$8:$J$107,10,0),""))</f>
        <v/>
      </c>
    </row>
    <row r="43" ht="32" customHeight="1">
      <c r="A43" s="12">
        <f>IF($B43="","",ROW()-4)</f>
        <v/>
      </c>
      <c r="B43" s="13" t="n"/>
      <c r="C43" s="14" t="n"/>
      <c r="D43" s="14" t="n"/>
      <c r="E43" s="15" t="n"/>
      <c r="F43" s="16" t="n"/>
      <c r="G43" s="17" t="n"/>
      <c r="H43" s="16" t="n"/>
      <c r="I43" s="15" t="n"/>
      <c r="J43" s="18">
        <f>IF($B43="","",IFERROR(VLOOKUP($F43,'Parâmetros'!$A$8:$D$107,4,0),""))</f>
        <v/>
      </c>
      <c r="K43" s="19">
        <f>IF($B43="","",IFERROR(VLOOKUP($F43,'Parâmetros'!$A$8:$E$107,5,0),""))</f>
        <v/>
      </c>
      <c r="L43" s="20">
        <f>IF($B43="","",IFERROR(VLOOKUP($F43,'Parâmetros'!$A$8:$F$107,6,0),""))</f>
        <v/>
      </c>
      <c r="M43" s="18">
        <f>IF($B43="","",IFERROR(VLOOKUP($F43,'Parâmetros'!$A$8:$I$107,9,0),""))</f>
        <v/>
      </c>
      <c r="N43" s="21">
        <f>IF($B43="","",IFERROR(VLOOKUP($F43,'Parâmetros'!$A$8:$G$107,7,0),""))</f>
        <v/>
      </c>
      <c r="O43" s="21">
        <f>IF($B43="","",IFERROR(VLOOKUP($F43,'Parâmetros'!$A$8:$H$107,8,0),""))</f>
        <v/>
      </c>
      <c r="P43" s="12">
        <f>IF($B43="","",COUNTIF($B$5:$B$104,$B43))</f>
        <v/>
      </c>
      <c r="Q43" s="22">
        <f>IF($B43="","",IF($P43&lt;=1,"Sem acumulação",IF(COUNTIFS($B$5:$B$104,$B43,$M$5:$M$104,"Não acumula")&gt;0,"Rever: parâmetro assinalado como não acumulável",IF(COUNTIFS($B$5:$B$104,$B43,$M$5:$M$104,"A confirmar")+COUNTIFS($B$5:$B$104,$B43,$M$5:$M$104,"")&gt;0,"Confirmar acumulação","Acumulação indicada"))))</f>
        <v/>
      </c>
      <c r="R43" s="20">
        <f>IF($B43="","",IF($H43="Isento ou não sujeito",0,IF(OR($H43&lt;&gt;"Sujeito",$D43="",$F43="",$G43="",$J43="",$N43="",COUNTIFS('Parâmetros'!$A$8:$A$107,$F43,'Parâmetros'!$L$8:$L$107,"Pronto a utilizar")&lt;&gt;1,$D43&lt;$N43,AND($O43&lt;&gt;"",$D43&gt;$O43),AND($J43="Percentual",OR($K43="",$L43&lt;&gt;"")),AND($J43="Montante fixo",OR($L43="",$K43&lt;&gt;""))),"",IFERROR(IF($J43="Percentual",$G43*$K43,IF($J43="Montante fixo",$L43,"")),""))))</f>
        <v/>
      </c>
      <c r="S43" s="22">
        <f>IF($B43="","",IFERROR(IFS($C43="","Data do facto em falta",$D43="","Data relevante para vigência em falta",$G43="","Valor tributável em falta",$H43="A confirmar","A confirmar tratamento",$H43="Isento ou não sujeito",IF($I43="","Fundamentação da exceção em falta","Registado sem estimativa"),$F43="","Parâmetro em falta",COUNTIF('Parâmetros'!$A$8:$A$107,$F43)&lt;&gt;1,"ID de parâmetro inválido ou duplicado",COUNTIFS('Parâmetros'!$A$8:$A$107,$F43,'Parâmetros'!$L$8:$L$107,"Pronto a utilizar")&lt;&gt;1,"Parâmetro incompleto ou inválido",OR($D43&lt;$N43,AND($O43&lt;&gt;"",$D43&gt;$O43)),"Data fora da vigência",OR(AND($J43="Percentual",OR($K43="",$L43&lt;&gt;"")),AND($J43="Montante fixo",OR($L43="",$K43&lt;&gt;""))),"Configuração de taxa inválida",$Q43="Rever: parâmetro assinalado como não acumulável","Rever acumulação",$Q43="Confirmar acumulação","A confirmar acumulação",$H43="Sujeito",IF($Q43="Acumulação indicada","Calculado com acumulação indicada","Calculado"),TRUE,"Tratamento inválido"),"Erro de controlo"))</f>
        <v/>
      </c>
      <c r="T43" s="22">
        <f>IF($B43="","",IFERROR(VLOOKUP($F43,'Parâmetros'!$A$8:$J$107,10,0),""))</f>
        <v/>
      </c>
    </row>
    <row r="44" ht="32" customHeight="1">
      <c r="A44" s="12">
        <f>IF($B44="","",ROW()-4)</f>
        <v/>
      </c>
      <c r="B44" s="13" t="n"/>
      <c r="C44" s="14" t="n"/>
      <c r="D44" s="14" t="n"/>
      <c r="E44" s="15" t="n"/>
      <c r="F44" s="16" t="n"/>
      <c r="G44" s="17" t="n"/>
      <c r="H44" s="16" t="n"/>
      <c r="I44" s="15" t="n"/>
      <c r="J44" s="18">
        <f>IF($B44="","",IFERROR(VLOOKUP($F44,'Parâmetros'!$A$8:$D$107,4,0),""))</f>
        <v/>
      </c>
      <c r="K44" s="19">
        <f>IF($B44="","",IFERROR(VLOOKUP($F44,'Parâmetros'!$A$8:$E$107,5,0),""))</f>
        <v/>
      </c>
      <c r="L44" s="20">
        <f>IF($B44="","",IFERROR(VLOOKUP($F44,'Parâmetros'!$A$8:$F$107,6,0),""))</f>
        <v/>
      </c>
      <c r="M44" s="18">
        <f>IF($B44="","",IFERROR(VLOOKUP($F44,'Parâmetros'!$A$8:$I$107,9,0),""))</f>
        <v/>
      </c>
      <c r="N44" s="21">
        <f>IF($B44="","",IFERROR(VLOOKUP($F44,'Parâmetros'!$A$8:$G$107,7,0),""))</f>
        <v/>
      </c>
      <c r="O44" s="21">
        <f>IF($B44="","",IFERROR(VLOOKUP($F44,'Parâmetros'!$A$8:$H$107,8,0),""))</f>
        <v/>
      </c>
      <c r="P44" s="12">
        <f>IF($B44="","",COUNTIF($B$5:$B$104,$B44))</f>
        <v/>
      </c>
      <c r="Q44" s="22">
        <f>IF($B44="","",IF($P44&lt;=1,"Sem acumulação",IF(COUNTIFS($B$5:$B$104,$B44,$M$5:$M$104,"Não acumula")&gt;0,"Rever: parâmetro assinalado como não acumulável",IF(COUNTIFS($B$5:$B$104,$B44,$M$5:$M$104,"A confirmar")+COUNTIFS($B$5:$B$104,$B44,$M$5:$M$104,"")&gt;0,"Confirmar acumulação","Acumulação indicada"))))</f>
        <v/>
      </c>
      <c r="R44" s="20">
        <f>IF($B44="","",IF($H44="Isento ou não sujeito",0,IF(OR($H44&lt;&gt;"Sujeito",$D44="",$F44="",$G44="",$J44="",$N44="",COUNTIFS('Parâmetros'!$A$8:$A$107,$F44,'Parâmetros'!$L$8:$L$107,"Pronto a utilizar")&lt;&gt;1,$D44&lt;$N44,AND($O44&lt;&gt;"",$D44&gt;$O44),AND($J44="Percentual",OR($K44="",$L44&lt;&gt;"")),AND($J44="Montante fixo",OR($L44="",$K44&lt;&gt;""))),"",IFERROR(IF($J44="Percentual",$G44*$K44,IF($J44="Montante fixo",$L44,"")),""))))</f>
        <v/>
      </c>
      <c r="S44" s="22">
        <f>IF($B44="","",IFERROR(IFS($C44="","Data do facto em falta",$D44="","Data relevante para vigência em falta",$G44="","Valor tributável em falta",$H44="A confirmar","A confirmar tratamento",$H44="Isento ou não sujeito",IF($I44="","Fundamentação da exceção em falta","Registado sem estimativa"),$F44="","Parâmetro em falta",COUNTIF('Parâmetros'!$A$8:$A$107,$F44)&lt;&gt;1,"ID de parâmetro inválido ou duplicado",COUNTIFS('Parâmetros'!$A$8:$A$107,$F44,'Parâmetros'!$L$8:$L$107,"Pronto a utilizar")&lt;&gt;1,"Parâmetro incompleto ou inválido",OR($D44&lt;$N44,AND($O44&lt;&gt;"",$D44&gt;$O44)),"Data fora da vigência",OR(AND($J44="Percentual",OR($K44="",$L44&lt;&gt;"")),AND($J44="Montante fixo",OR($L44="",$K44&lt;&gt;""))),"Configuração de taxa inválida",$Q44="Rever: parâmetro assinalado como não acumulável","Rever acumulação",$Q44="Confirmar acumulação","A confirmar acumulação",$H44="Sujeito",IF($Q44="Acumulação indicada","Calculado com acumulação indicada","Calculado"),TRUE,"Tratamento inválido"),"Erro de controlo"))</f>
        <v/>
      </c>
      <c r="T44" s="22">
        <f>IF($B44="","",IFERROR(VLOOKUP($F44,'Parâmetros'!$A$8:$J$107,10,0),""))</f>
        <v/>
      </c>
    </row>
    <row r="45" ht="32" customHeight="1">
      <c r="A45" s="12">
        <f>IF($B45="","",ROW()-4)</f>
        <v/>
      </c>
      <c r="B45" s="13" t="n"/>
      <c r="C45" s="14" t="n"/>
      <c r="D45" s="14" t="n"/>
      <c r="E45" s="15" t="n"/>
      <c r="F45" s="16" t="n"/>
      <c r="G45" s="17" t="n"/>
      <c r="H45" s="16" t="n"/>
      <c r="I45" s="15" t="n"/>
      <c r="J45" s="18">
        <f>IF($B45="","",IFERROR(VLOOKUP($F45,'Parâmetros'!$A$8:$D$107,4,0),""))</f>
        <v/>
      </c>
      <c r="K45" s="19">
        <f>IF($B45="","",IFERROR(VLOOKUP($F45,'Parâmetros'!$A$8:$E$107,5,0),""))</f>
        <v/>
      </c>
      <c r="L45" s="20">
        <f>IF($B45="","",IFERROR(VLOOKUP($F45,'Parâmetros'!$A$8:$F$107,6,0),""))</f>
        <v/>
      </c>
      <c r="M45" s="18">
        <f>IF($B45="","",IFERROR(VLOOKUP($F45,'Parâmetros'!$A$8:$I$107,9,0),""))</f>
        <v/>
      </c>
      <c r="N45" s="21">
        <f>IF($B45="","",IFERROR(VLOOKUP($F45,'Parâmetros'!$A$8:$G$107,7,0),""))</f>
        <v/>
      </c>
      <c r="O45" s="21">
        <f>IF($B45="","",IFERROR(VLOOKUP($F45,'Parâmetros'!$A$8:$H$107,8,0),""))</f>
        <v/>
      </c>
      <c r="P45" s="12">
        <f>IF($B45="","",COUNTIF($B$5:$B$104,$B45))</f>
        <v/>
      </c>
      <c r="Q45" s="22">
        <f>IF($B45="","",IF($P45&lt;=1,"Sem acumulação",IF(COUNTIFS($B$5:$B$104,$B45,$M$5:$M$104,"Não acumula")&gt;0,"Rever: parâmetro assinalado como não acumulável",IF(COUNTIFS($B$5:$B$104,$B45,$M$5:$M$104,"A confirmar")+COUNTIFS($B$5:$B$104,$B45,$M$5:$M$104,"")&gt;0,"Confirmar acumulação","Acumulação indicada"))))</f>
        <v/>
      </c>
      <c r="R45" s="20">
        <f>IF($B45="","",IF($H45="Isento ou não sujeito",0,IF(OR($H45&lt;&gt;"Sujeito",$D45="",$F45="",$G45="",$J45="",$N45="",COUNTIFS('Parâmetros'!$A$8:$A$107,$F45,'Parâmetros'!$L$8:$L$107,"Pronto a utilizar")&lt;&gt;1,$D45&lt;$N45,AND($O45&lt;&gt;"",$D45&gt;$O45),AND($J45="Percentual",OR($K45="",$L45&lt;&gt;"")),AND($J45="Montante fixo",OR($L45="",$K45&lt;&gt;""))),"",IFERROR(IF($J45="Percentual",$G45*$K45,IF($J45="Montante fixo",$L45,"")),""))))</f>
        <v/>
      </c>
      <c r="S45" s="22">
        <f>IF($B45="","",IFERROR(IFS($C45="","Data do facto em falta",$D45="","Data relevante para vigência em falta",$G45="","Valor tributável em falta",$H45="A confirmar","A confirmar tratamento",$H45="Isento ou não sujeito",IF($I45="","Fundamentação da exceção em falta","Registado sem estimativa"),$F45="","Parâmetro em falta",COUNTIF('Parâmetros'!$A$8:$A$107,$F45)&lt;&gt;1,"ID de parâmetro inválido ou duplicado",COUNTIFS('Parâmetros'!$A$8:$A$107,$F45,'Parâmetros'!$L$8:$L$107,"Pronto a utilizar")&lt;&gt;1,"Parâmetro incompleto ou inválido",OR($D45&lt;$N45,AND($O45&lt;&gt;"",$D45&gt;$O45)),"Data fora da vigência",OR(AND($J45="Percentual",OR($K45="",$L45&lt;&gt;"")),AND($J45="Montante fixo",OR($L45="",$K45&lt;&gt;""))),"Configuração de taxa inválida",$Q45="Rever: parâmetro assinalado como não acumulável","Rever acumulação",$Q45="Confirmar acumulação","A confirmar acumulação",$H45="Sujeito",IF($Q45="Acumulação indicada","Calculado com acumulação indicada","Calculado"),TRUE,"Tratamento inválido"),"Erro de controlo"))</f>
        <v/>
      </c>
      <c r="T45" s="22">
        <f>IF($B45="","",IFERROR(VLOOKUP($F45,'Parâmetros'!$A$8:$J$107,10,0),""))</f>
        <v/>
      </c>
    </row>
    <row r="46" ht="32" customHeight="1">
      <c r="A46" s="12">
        <f>IF($B46="","",ROW()-4)</f>
        <v/>
      </c>
      <c r="B46" s="13" t="n"/>
      <c r="C46" s="14" t="n"/>
      <c r="D46" s="14" t="n"/>
      <c r="E46" s="15" t="n"/>
      <c r="F46" s="16" t="n"/>
      <c r="G46" s="17" t="n"/>
      <c r="H46" s="16" t="n"/>
      <c r="I46" s="15" t="n"/>
      <c r="J46" s="18">
        <f>IF($B46="","",IFERROR(VLOOKUP($F46,'Parâmetros'!$A$8:$D$107,4,0),""))</f>
        <v/>
      </c>
      <c r="K46" s="19">
        <f>IF($B46="","",IFERROR(VLOOKUP($F46,'Parâmetros'!$A$8:$E$107,5,0),""))</f>
        <v/>
      </c>
      <c r="L46" s="20">
        <f>IF($B46="","",IFERROR(VLOOKUP($F46,'Parâmetros'!$A$8:$F$107,6,0),""))</f>
        <v/>
      </c>
      <c r="M46" s="18">
        <f>IF($B46="","",IFERROR(VLOOKUP($F46,'Parâmetros'!$A$8:$I$107,9,0),""))</f>
        <v/>
      </c>
      <c r="N46" s="21">
        <f>IF($B46="","",IFERROR(VLOOKUP($F46,'Parâmetros'!$A$8:$G$107,7,0),""))</f>
        <v/>
      </c>
      <c r="O46" s="21">
        <f>IF($B46="","",IFERROR(VLOOKUP($F46,'Parâmetros'!$A$8:$H$107,8,0),""))</f>
        <v/>
      </c>
      <c r="P46" s="12">
        <f>IF($B46="","",COUNTIF($B$5:$B$104,$B46))</f>
        <v/>
      </c>
      <c r="Q46" s="22">
        <f>IF($B46="","",IF($P46&lt;=1,"Sem acumulação",IF(COUNTIFS($B$5:$B$104,$B46,$M$5:$M$104,"Não acumula")&gt;0,"Rever: parâmetro assinalado como não acumulável",IF(COUNTIFS($B$5:$B$104,$B46,$M$5:$M$104,"A confirmar")+COUNTIFS($B$5:$B$104,$B46,$M$5:$M$104,"")&gt;0,"Confirmar acumulação","Acumulação indicada"))))</f>
        <v/>
      </c>
      <c r="R46" s="20">
        <f>IF($B46="","",IF($H46="Isento ou não sujeito",0,IF(OR($H46&lt;&gt;"Sujeito",$D46="",$F46="",$G46="",$J46="",$N46="",COUNTIFS('Parâmetros'!$A$8:$A$107,$F46,'Parâmetros'!$L$8:$L$107,"Pronto a utilizar")&lt;&gt;1,$D46&lt;$N46,AND($O46&lt;&gt;"",$D46&gt;$O46),AND($J46="Percentual",OR($K46="",$L46&lt;&gt;"")),AND($J46="Montante fixo",OR($L46="",$K46&lt;&gt;""))),"",IFERROR(IF($J46="Percentual",$G46*$K46,IF($J46="Montante fixo",$L46,"")),""))))</f>
        <v/>
      </c>
      <c r="S46" s="22">
        <f>IF($B46="","",IFERROR(IFS($C46="","Data do facto em falta",$D46="","Data relevante para vigência em falta",$G46="","Valor tributável em falta",$H46="A confirmar","A confirmar tratamento",$H46="Isento ou não sujeito",IF($I46="","Fundamentação da exceção em falta","Registado sem estimativa"),$F46="","Parâmetro em falta",COUNTIF('Parâmetros'!$A$8:$A$107,$F46)&lt;&gt;1,"ID de parâmetro inválido ou duplicado",COUNTIFS('Parâmetros'!$A$8:$A$107,$F46,'Parâmetros'!$L$8:$L$107,"Pronto a utilizar")&lt;&gt;1,"Parâmetro incompleto ou inválido",OR($D46&lt;$N46,AND($O46&lt;&gt;"",$D46&gt;$O46)),"Data fora da vigência",OR(AND($J46="Percentual",OR($K46="",$L46&lt;&gt;"")),AND($J46="Montante fixo",OR($L46="",$K46&lt;&gt;""))),"Configuração de taxa inválida",$Q46="Rever: parâmetro assinalado como não acumulável","Rever acumulação",$Q46="Confirmar acumulação","A confirmar acumulação",$H46="Sujeito",IF($Q46="Acumulação indicada","Calculado com acumulação indicada","Calculado"),TRUE,"Tratamento inválido"),"Erro de controlo"))</f>
        <v/>
      </c>
      <c r="T46" s="22">
        <f>IF($B46="","",IFERROR(VLOOKUP($F46,'Parâmetros'!$A$8:$J$107,10,0),""))</f>
        <v/>
      </c>
    </row>
    <row r="47" ht="32" customHeight="1">
      <c r="A47" s="12">
        <f>IF($B47="","",ROW()-4)</f>
        <v/>
      </c>
      <c r="B47" s="13" t="n"/>
      <c r="C47" s="14" t="n"/>
      <c r="D47" s="14" t="n"/>
      <c r="E47" s="15" t="n"/>
      <c r="F47" s="16" t="n"/>
      <c r="G47" s="17" t="n"/>
      <c r="H47" s="16" t="n"/>
      <c r="I47" s="15" t="n"/>
      <c r="J47" s="18">
        <f>IF($B47="","",IFERROR(VLOOKUP($F47,'Parâmetros'!$A$8:$D$107,4,0),""))</f>
        <v/>
      </c>
      <c r="K47" s="19">
        <f>IF($B47="","",IFERROR(VLOOKUP($F47,'Parâmetros'!$A$8:$E$107,5,0),""))</f>
        <v/>
      </c>
      <c r="L47" s="20">
        <f>IF($B47="","",IFERROR(VLOOKUP($F47,'Parâmetros'!$A$8:$F$107,6,0),""))</f>
        <v/>
      </c>
      <c r="M47" s="18">
        <f>IF($B47="","",IFERROR(VLOOKUP($F47,'Parâmetros'!$A$8:$I$107,9,0),""))</f>
        <v/>
      </c>
      <c r="N47" s="21">
        <f>IF($B47="","",IFERROR(VLOOKUP($F47,'Parâmetros'!$A$8:$G$107,7,0),""))</f>
        <v/>
      </c>
      <c r="O47" s="21">
        <f>IF($B47="","",IFERROR(VLOOKUP($F47,'Parâmetros'!$A$8:$H$107,8,0),""))</f>
        <v/>
      </c>
      <c r="P47" s="12">
        <f>IF($B47="","",COUNTIF($B$5:$B$104,$B47))</f>
        <v/>
      </c>
      <c r="Q47" s="22">
        <f>IF($B47="","",IF($P47&lt;=1,"Sem acumulação",IF(COUNTIFS($B$5:$B$104,$B47,$M$5:$M$104,"Não acumula")&gt;0,"Rever: parâmetro assinalado como não acumulável",IF(COUNTIFS($B$5:$B$104,$B47,$M$5:$M$104,"A confirmar")+COUNTIFS($B$5:$B$104,$B47,$M$5:$M$104,"")&gt;0,"Confirmar acumulação","Acumulação indicada"))))</f>
        <v/>
      </c>
      <c r="R47" s="20">
        <f>IF($B47="","",IF($H47="Isento ou não sujeito",0,IF(OR($H47&lt;&gt;"Sujeito",$D47="",$F47="",$G47="",$J47="",$N47="",COUNTIFS('Parâmetros'!$A$8:$A$107,$F47,'Parâmetros'!$L$8:$L$107,"Pronto a utilizar")&lt;&gt;1,$D47&lt;$N47,AND($O47&lt;&gt;"",$D47&gt;$O47),AND($J47="Percentual",OR($K47="",$L47&lt;&gt;"")),AND($J47="Montante fixo",OR($L47="",$K47&lt;&gt;""))),"",IFERROR(IF($J47="Percentual",$G47*$K47,IF($J47="Montante fixo",$L47,"")),""))))</f>
        <v/>
      </c>
      <c r="S47" s="22">
        <f>IF($B47="","",IFERROR(IFS($C47="","Data do facto em falta",$D47="","Data relevante para vigência em falta",$G47="","Valor tributável em falta",$H47="A confirmar","A confirmar tratamento",$H47="Isento ou não sujeito",IF($I47="","Fundamentação da exceção em falta","Registado sem estimativa"),$F47="","Parâmetro em falta",COUNTIF('Parâmetros'!$A$8:$A$107,$F47)&lt;&gt;1,"ID de parâmetro inválido ou duplicado",COUNTIFS('Parâmetros'!$A$8:$A$107,$F47,'Parâmetros'!$L$8:$L$107,"Pronto a utilizar")&lt;&gt;1,"Parâmetro incompleto ou inválido",OR($D47&lt;$N47,AND($O47&lt;&gt;"",$D47&gt;$O47)),"Data fora da vigência",OR(AND($J47="Percentual",OR($K47="",$L47&lt;&gt;"")),AND($J47="Montante fixo",OR($L47="",$K47&lt;&gt;""))),"Configuração de taxa inválida",$Q47="Rever: parâmetro assinalado como não acumulável","Rever acumulação",$Q47="Confirmar acumulação","A confirmar acumulação",$H47="Sujeito",IF($Q47="Acumulação indicada","Calculado com acumulação indicada","Calculado"),TRUE,"Tratamento inválido"),"Erro de controlo"))</f>
        <v/>
      </c>
      <c r="T47" s="22">
        <f>IF($B47="","",IFERROR(VLOOKUP($F47,'Parâmetros'!$A$8:$J$107,10,0),""))</f>
        <v/>
      </c>
    </row>
    <row r="48" ht="32" customHeight="1">
      <c r="A48" s="12">
        <f>IF($B48="","",ROW()-4)</f>
        <v/>
      </c>
      <c r="B48" s="13" t="n"/>
      <c r="C48" s="14" t="n"/>
      <c r="D48" s="14" t="n"/>
      <c r="E48" s="15" t="n"/>
      <c r="F48" s="16" t="n"/>
      <c r="G48" s="17" t="n"/>
      <c r="H48" s="16" t="n"/>
      <c r="I48" s="15" t="n"/>
      <c r="J48" s="18">
        <f>IF($B48="","",IFERROR(VLOOKUP($F48,'Parâmetros'!$A$8:$D$107,4,0),""))</f>
        <v/>
      </c>
      <c r="K48" s="19">
        <f>IF($B48="","",IFERROR(VLOOKUP($F48,'Parâmetros'!$A$8:$E$107,5,0),""))</f>
        <v/>
      </c>
      <c r="L48" s="20">
        <f>IF($B48="","",IFERROR(VLOOKUP($F48,'Parâmetros'!$A$8:$F$107,6,0),""))</f>
        <v/>
      </c>
      <c r="M48" s="18">
        <f>IF($B48="","",IFERROR(VLOOKUP($F48,'Parâmetros'!$A$8:$I$107,9,0),""))</f>
        <v/>
      </c>
      <c r="N48" s="21">
        <f>IF($B48="","",IFERROR(VLOOKUP($F48,'Parâmetros'!$A$8:$G$107,7,0),""))</f>
        <v/>
      </c>
      <c r="O48" s="21">
        <f>IF($B48="","",IFERROR(VLOOKUP($F48,'Parâmetros'!$A$8:$H$107,8,0),""))</f>
        <v/>
      </c>
      <c r="P48" s="12">
        <f>IF($B48="","",COUNTIF($B$5:$B$104,$B48))</f>
        <v/>
      </c>
      <c r="Q48" s="22">
        <f>IF($B48="","",IF($P48&lt;=1,"Sem acumulação",IF(COUNTIFS($B$5:$B$104,$B48,$M$5:$M$104,"Não acumula")&gt;0,"Rever: parâmetro assinalado como não acumulável",IF(COUNTIFS($B$5:$B$104,$B48,$M$5:$M$104,"A confirmar")+COUNTIFS($B$5:$B$104,$B48,$M$5:$M$104,"")&gt;0,"Confirmar acumulação","Acumulação indicada"))))</f>
        <v/>
      </c>
      <c r="R48" s="20">
        <f>IF($B48="","",IF($H48="Isento ou não sujeito",0,IF(OR($H48&lt;&gt;"Sujeito",$D48="",$F48="",$G48="",$J48="",$N48="",COUNTIFS('Parâmetros'!$A$8:$A$107,$F48,'Parâmetros'!$L$8:$L$107,"Pronto a utilizar")&lt;&gt;1,$D48&lt;$N48,AND($O48&lt;&gt;"",$D48&gt;$O48),AND($J48="Percentual",OR($K48="",$L48&lt;&gt;"")),AND($J48="Montante fixo",OR($L48="",$K48&lt;&gt;""))),"",IFERROR(IF($J48="Percentual",$G48*$K48,IF($J48="Montante fixo",$L48,"")),""))))</f>
        <v/>
      </c>
      <c r="S48" s="22">
        <f>IF($B48="","",IFERROR(IFS($C48="","Data do facto em falta",$D48="","Data relevante para vigência em falta",$G48="","Valor tributável em falta",$H48="A confirmar","A confirmar tratamento",$H48="Isento ou não sujeito",IF($I48="","Fundamentação da exceção em falta","Registado sem estimativa"),$F48="","Parâmetro em falta",COUNTIF('Parâmetros'!$A$8:$A$107,$F48)&lt;&gt;1,"ID de parâmetro inválido ou duplicado",COUNTIFS('Parâmetros'!$A$8:$A$107,$F48,'Parâmetros'!$L$8:$L$107,"Pronto a utilizar")&lt;&gt;1,"Parâmetro incompleto ou inválido",OR($D48&lt;$N48,AND($O48&lt;&gt;"",$D48&gt;$O48)),"Data fora da vigência",OR(AND($J48="Percentual",OR($K48="",$L48&lt;&gt;"")),AND($J48="Montante fixo",OR($L48="",$K48&lt;&gt;""))),"Configuração de taxa inválida",$Q48="Rever: parâmetro assinalado como não acumulável","Rever acumulação",$Q48="Confirmar acumulação","A confirmar acumulação",$H48="Sujeito",IF($Q48="Acumulação indicada","Calculado com acumulação indicada","Calculado"),TRUE,"Tratamento inválido"),"Erro de controlo"))</f>
        <v/>
      </c>
      <c r="T48" s="22">
        <f>IF($B48="","",IFERROR(VLOOKUP($F48,'Parâmetros'!$A$8:$J$107,10,0),""))</f>
        <v/>
      </c>
    </row>
    <row r="49" ht="32" customHeight="1">
      <c r="A49" s="12">
        <f>IF($B49="","",ROW()-4)</f>
        <v/>
      </c>
      <c r="B49" s="13" t="n"/>
      <c r="C49" s="14" t="n"/>
      <c r="D49" s="14" t="n"/>
      <c r="E49" s="15" t="n"/>
      <c r="F49" s="16" t="n"/>
      <c r="G49" s="17" t="n"/>
      <c r="H49" s="16" t="n"/>
      <c r="I49" s="15" t="n"/>
      <c r="J49" s="18">
        <f>IF($B49="","",IFERROR(VLOOKUP($F49,'Parâmetros'!$A$8:$D$107,4,0),""))</f>
        <v/>
      </c>
      <c r="K49" s="19">
        <f>IF($B49="","",IFERROR(VLOOKUP($F49,'Parâmetros'!$A$8:$E$107,5,0),""))</f>
        <v/>
      </c>
      <c r="L49" s="20">
        <f>IF($B49="","",IFERROR(VLOOKUP($F49,'Parâmetros'!$A$8:$F$107,6,0),""))</f>
        <v/>
      </c>
      <c r="M49" s="18">
        <f>IF($B49="","",IFERROR(VLOOKUP($F49,'Parâmetros'!$A$8:$I$107,9,0),""))</f>
        <v/>
      </c>
      <c r="N49" s="21">
        <f>IF($B49="","",IFERROR(VLOOKUP($F49,'Parâmetros'!$A$8:$G$107,7,0),""))</f>
        <v/>
      </c>
      <c r="O49" s="21">
        <f>IF($B49="","",IFERROR(VLOOKUP($F49,'Parâmetros'!$A$8:$H$107,8,0),""))</f>
        <v/>
      </c>
      <c r="P49" s="12">
        <f>IF($B49="","",COUNTIF($B$5:$B$104,$B49))</f>
        <v/>
      </c>
      <c r="Q49" s="22">
        <f>IF($B49="","",IF($P49&lt;=1,"Sem acumulação",IF(COUNTIFS($B$5:$B$104,$B49,$M$5:$M$104,"Não acumula")&gt;0,"Rever: parâmetro assinalado como não acumulável",IF(COUNTIFS($B$5:$B$104,$B49,$M$5:$M$104,"A confirmar")+COUNTIFS($B$5:$B$104,$B49,$M$5:$M$104,"")&gt;0,"Confirmar acumulação","Acumulação indicada"))))</f>
        <v/>
      </c>
      <c r="R49" s="20">
        <f>IF($B49="","",IF($H49="Isento ou não sujeito",0,IF(OR($H49&lt;&gt;"Sujeito",$D49="",$F49="",$G49="",$J49="",$N49="",COUNTIFS('Parâmetros'!$A$8:$A$107,$F49,'Parâmetros'!$L$8:$L$107,"Pronto a utilizar")&lt;&gt;1,$D49&lt;$N49,AND($O49&lt;&gt;"",$D49&gt;$O49),AND($J49="Percentual",OR($K49="",$L49&lt;&gt;"")),AND($J49="Montante fixo",OR($L49="",$K49&lt;&gt;""))),"",IFERROR(IF($J49="Percentual",$G49*$K49,IF($J49="Montante fixo",$L49,"")),""))))</f>
        <v/>
      </c>
      <c r="S49" s="22">
        <f>IF($B49="","",IFERROR(IFS($C49="","Data do facto em falta",$D49="","Data relevante para vigência em falta",$G49="","Valor tributável em falta",$H49="A confirmar","A confirmar tratamento",$H49="Isento ou não sujeito",IF($I49="","Fundamentação da exceção em falta","Registado sem estimativa"),$F49="","Parâmetro em falta",COUNTIF('Parâmetros'!$A$8:$A$107,$F49)&lt;&gt;1,"ID de parâmetro inválido ou duplicado",COUNTIFS('Parâmetros'!$A$8:$A$107,$F49,'Parâmetros'!$L$8:$L$107,"Pronto a utilizar")&lt;&gt;1,"Parâmetro incompleto ou inválido",OR($D49&lt;$N49,AND($O49&lt;&gt;"",$D49&gt;$O49)),"Data fora da vigência",OR(AND($J49="Percentual",OR($K49="",$L49&lt;&gt;"")),AND($J49="Montante fixo",OR($L49="",$K49&lt;&gt;""))),"Configuração de taxa inválida",$Q49="Rever: parâmetro assinalado como não acumulável","Rever acumulação",$Q49="Confirmar acumulação","A confirmar acumulação",$H49="Sujeito",IF($Q49="Acumulação indicada","Calculado com acumulação indicada","Calculado"),TRUE,"Tratamento inválido"),"Erro de controlo"))</f>
        <v/>
      </c>
      <c r="T49" s="22">
        <f>IF($B49="","",IFERROR(VLOOKUP($F49,'Parâmetros'!$A$8:$J$107,10,0),""))</f>
        <v/>
      </c>
    </row>
    <row r="50" ht="32" customHeight="1">
      <c r="A50" s="12">
        <f>IF($B50="","",ROW()-4)</f>
        <v/>
      </c>
      <c r="B50" s="13" t="n"/>
      <c r="C50" s="14" t="n"/>
      <c r="D50" s="14" t="n"/>
      <c r="E50" s="15" t="n"/>
      <c r="F50" s="16" t="n"/>
      <c r="G50" s="17" t="n"/>
      <c r="H50" s="16" t="n"/>
      <c r="I50" s="15" t="n"/>
      <c r="J50" s="18">
        <f>IF($B50="","",IFERROR(VLOOKUP($F50,'Parâmetros'!$A$8:$D$107,4,0),""))</f>
        <v/>
      </c>
      <c r="K50" s="19">
        <f>IF($B50="","",IFERROR(VLOOKUP($F50,'Parâmetros'!$A$8:$E$107,5,0),""))</f>
        <v/>
      </c>
      <c r="L50" s="20">
        <f>IF($B50="","",IFERROR(VLOOKUP($F50,'Parâmetros'!$A$8:$F$107,6,0),""))</f>
        <v/>
      </c>
      <c r="M50" s="18">
        <f>IF($B50="","",IFERROR(VLOOKUP($F50,'Parâmetros'!$A$8:$I$107,9,0),""))</f>
        <v/>
      </c>
      <c r="N50" s="21">
        <f>IF($B50="","",IFERROR(VLOOKUP($F50,'Parâmetros'!$A$8:$G$107,7,0),""))</f>
        <v/>
      </c>
      <c r="O50" s="21">
        <f>IF($B50="","",IFERROR(VLOOKUP($F50,'Parâmetros'!$A$8:$H$107,8,0),""))</f>
        <v/>
      </c>
      <c r="P50" s="12">
        <f>IF($B50="","",COUNTIF($B$5:$B$104,$B50))</f>
        <v/>
      </c>
      <c r="Q50" s="22">
        <f>IF($B50="","",IF($P50&lt;=1,"Sem acumulação",IF(COUNTIFS($B$5:$B$104,$B50,$M$5:$M$104,"Não acumula")&gt;0,"Rever: parâmetro assinalado como não acumulável",IF(COUNTIFS($B$5:$B$104,$B50,$M$5:$M$104,"A confirmar")+COUNTIFS($B$5:$B$104,$B50,$M$5:$M$104,"")&gt;0,"Confirmar acumulação","Acumulação indicada"))))</f>
        <v/>
      </c>
      <c r="R50" s="20">
        <f>IF($B50="","",IF($H50="Isento ou não sujeito",0,IF(OR($H50&lt;&gt;"Sujeito",$D50="",$F50="",$G50="",$J50="",$N50="",COUNTIFS('Parâmetros'!$A$8:$A$107,$F50,'Parâmetros'!$L$8:$L$107,"Pronto a utilizar")&lt;&gt;1,$D50&lt;$N50,AND($O50&lt;&gt;"",$D50&gt;$O50),AND($J50="Percentual",OR($K50="",$L50&lt;&gt;"")),AND($J50="Montante fixo",OR($L50="",$K50&lt;&gt;""))),"",IFERROR(IF($J50="Percentual",$G50*$K50,IF($J50="Montante fixo",$L50,"")),""))))</f>
        <v/>
      </c>
      <c r="S50" s="22">
        <f>IF($B50="","",IFERROR(IFS($C50="","Data do facto em falta",$D50="","Data relevante para vigência em falta",$G50="","Valor tributável em falta",$H50="A confirmar","A confirmar tratamento",$H50="Isento ou não sujeito",IF($I50="","Fundamentação da exceção em falta","Registado sem estimativa"),$F50="","Parâmetro em falta",COUNTIF('Parâmetros'!$A$8:$A$107,$F50)&lt;&gt;1,"ID de parâmetro inválido ou duplicado",COUNTIFS('Parâmetros'!$A$8:$A$107,$F50,'Parâmetros'!$L$8:$L$107,"Pronto a utilizar")&lt;&gt;1,"Parâmetro incompleto ou inválido",OR($D50&lt;$N50,AND($O50&lt;&gt;"",$D50&gt;$O50)),"Data fora da vigência",OR(AND($J50="Percentual",OR($K50="",$L50&lt;&gt;"")),AND($J50="Montante fixo",OR($L50="",$K50&lt;&gt;""))),"Configuração de taxa inválida",$Q50="Rever: parâmetro assinalado como não acumulável","Rever acumulação",$Q50="Confirmar acumulação","A confirmar acumulação",$H50="Sujeito",IF($Q50="Acumulação indicada","Calculado com acumulação indicada","Calculado"),TRUE,"Tratamento inválido"),"Erro de controlo"))</f>
        <v/>
      </c>
      <c r="T50" s="22">
        <f>IF($B50="","",IFERROR(VLOOKUP($F50,'Parâmetros'!$A$8:$J$107,10,0),""))</f>
        <v/>
      </c>
    </row>
    <row r="51" ht="32" customHeight="1">
      <c r="A51" s="12">
        <f>IF($B51="","",ROW()-4)</f>
        <v/>
      </c>
      <c r="B51" s="13" t="n"/>
      <c r="C51" s="14" t="n"/>
      <c r="D51" s="14" t="n"/>
      <c r="E51" s="15" t="n"/>
      <c r="F51" s="16" t="n"/>
      <c r="G51" s="17" t="n"/>
      <c r="H51" s="16" t="n"/>
      <c r="I51" s="15" t="n"/>
      <c r="J51" s="18">
        <f>IF($B51="","",IFERROR(VLOOKUP($F51,'Parâmetros'!$A$8:$D$107,4,0),""))</f>
        <v/>
      </c>
      <c r="K51" s="19">
        <f>IF($B51="","",IFERROR(VLOOKUP($F51,'Parâmetros'!$A$8:$E$107,5,0),""))</f>
        <v/>
      </c>
      <c r="L51" s="20">
        <f>IF($B51="","",IFERROR(VLOOKUP($F51,'Parâmetros'!$A$8:$F$107,6,0),""))</f>
        <v/>
      </c>
      <c r="M51" s="18">
        <f>IF($B51="","",IFERROR(VLOOKUP($F51,'Parâmetros'!$A$8:$I$107,9,0),""))</f>
        <v/>
      </c>
      <c r="N51" s="21">
        <f>IF($B51="","",IFERROR(VLOOKUP($F51,'Parâmetros'!$A$8:$G$107,7,0),""))</f>
        <v/>
      </c>
      <c r="O51" s="21">
        <f>IF($B51="","",IFERROR(VLOOKUP($F51,'Parâmetros'!$A$8:$H$107,8,0),""))</f>
        <v/>
      </c>
      <c r="P51" s="12">
        <f>IF($B51="","",COUNTIF($B$5:$B$104,$B51))</f>
        <v/>
      </c>
      <c r="Q51" s="22">
        <f>IF($B51="","",IF($P51&lt;=1,"Sem acumulação",IF(COUNTIFS($B$5:$B$104,$B51,$M$5:$M$104,"Não acumula")&gt;0,"Rever: parâmetro assinalado como não acumulável",IF(COUNTIFS($B$5:$B$104,$B51,$M$5:$M$104,"A confirmar")+COUNTIFS($B$5:$B$104,$B51,$M$5:$M$104,"")&gt;0,"Confirmar acumulação","Acumulação indicada"))))</f>
        <v/>
      </c>
      <c r="R51" s="20">
        <f>IF($B51="","",IF($H51="Isento ou não sujeito",0,IF(OR($H51&lt;&gt;"Sujeito",$D51="",$F51="",$G51="",$J51="",$N51="",COUNTIFS('Parâmetros'!$A$8:$A$107,$F51,'Parâmetros'!$L$8:$L$107,"Pronto a utilizar")&lt;&gt;1,$D51&lt;$N51,AND($O51&lt;&gt;"",$D51&gt;$O51),AND($J51="Percentual",OR($K51="",$L51&lt;&gt;"")),AND($J51="Montante fixo",OR($L51="",$K51&lt;&gt;""))),"",IFERROR(IF($J51="Percentual",$G51*$K51,IF($J51="Montante fixo",$L51,"")),""))))</f>
        <v/>
      </c>
      <c r="S51" s="22">
        <f>IF($B51="","",IFERROR(IFS($C51="","Data do facto em falta",$D51="","Data relevante para vigência em falta",$G51="","Valor tributável em falta",$H51="A confirmar","A confirmar tratamento",$H51="Isento ou não sujeito",IF($I51="","Fundamentação da exceção em falta","Registado sem estimativa"),$F51="","Parâmetro em falta",COUNTIF('Parâmetros'!$A$8:$A$107,$F51)&lt;&gt;1,"ID de parâmetro inválido ou duplicado",COUNTIFS('Parâmetros'!$A$8:$A$107,$F51,'Parâmetros'!$L$8:$L$107,"Pronto a utilizar")&lt;&gt;1,"Parâmetro incompleto ou inválido",OR($D51&lt;$N51,AND($O51&lt;&gt;"",$D51&gt;$O51)),"Data fora da vigência",OR(AND($J51="Percentual",OR($K51="",$L51&lt;&gt;"")),AND($J51="Montante fixo",OR($L51="",$K51&lt;&gt;""))),"Configuração de taxa inválida",$Q51="Rever: parâmetro assinalado como não acumulável","Rever acumulação",$Q51="Confirmar acumulação","A confirmar acumulação",$H51="Sujeito",IF($Q51="Acumulação indicada","Calculado com acumulação indicada","Calculado"),TRUE,"Tratamento inválido"),"Erro de controlo"))</f>
        <v/>
      </c>
      <c r="T51" s="22">
        <f>IF($B51="","",IFERROR(VLOOKUP($F51,'Parâmetros'!$A$8:$J$107,10,0),""))</f>
        <v/>
      </c>
    </row>
    <row r="52" ht="32" customHeight="1">
      <c r="A52" s="12">
        <f>IF($B52="","",ROW()-4)</f>
        <v/>
      </c>
      <c r="B52" s="13" t="n"/>
      <c r="C52" s="14" t="n"/>
      <c r="D52" s="14" t="n"/>
      <c r="E52" s="15" t="n"/>
      <c r="F52" s="16" t="n"/>
      <c r="G52" s="17" t="n"/>
      <c r="H52" s="16" t="n"/>
      <c r="I52" s="15" t="n"/>
      <c r="J52" s="18">
        <f>IF($B52="","",IFERROR(VLOOKUP($F52,'Parâmetros'!$A$8:$D$107,4,0),""))</f>
        <v/>
      </c>
      <c r="K52" s="19">
        <f>IF($B52="","",IFERROR(VLOOKUP($F52,'Parâmetros'!$A$8:$E$107,5,0),""))</f>
        <v/>
      </c>
      <c r="L52" s="20">
        <f>IF($B52="","",IFERROR(VLOOKUP($F52,'Parâmetros'!$A$8:$F$107,6,0),""))</f>
        <v/>
      </c>
      <c r="M52" s="18">
        <f>IF($B52="","",IFERROR(VLOOKUP($F52,'Parâmetros'!$A$8:$I$107,9,0),""))</f>
        <v/>
      </c>
      <c r="N52" s="21">
        <f>IF($B52="","",IFERROR(VLOOKUP($F52,'Parâmetros'!$A$8:$G$107,7,0),""))</f>
        <v/>
      </c>
      <c r="O52" s="21">
        <f>IF($B52="","",IFERROR(VLOOKUP($F52,'Parâmetros'!$A$8:$H$107,8,0),""))</f>
        <v/>
      </c>
      <c r="P52" s="12">
        <f>IF($B52="","",COUNTIF($B$5:$B$104,$B52))</f>
        <v/>
      </c>
      <c r="Q52" s="22">
        <f>IF($B52="","",IF($P52&lt;=1,"Sem acumulação",IF(COUNTIFS($B$5:$B$104,$B52,$M$5:$M$104,"Não acumula")&gt;0,"Rever: parâmetro assinalado como não acumulável",IF(COUNTIFS($B$5:$B$104,$B52,$M$5:$M$104,"A confirmar")+COUNTIFS($B$5:$B$104,$B52,$M$5:$M$104,"")&gt;0,"Confirmar acumulação","Acumulação indicada"))))</f>
        <v/>
      </c>
      <c r="R52" s="20">
        <f>IF($B52="","",IF($H52="Isento ou não sujeito",0,IF(OR($H52&lt;&gt;"Sujeito",$D52="",$F52="",$G52="",$J52="",$N52="",COUNTIFS('Parâmetros'!$A$8:$A$107,$F52,'Parâmetros'!$L$8:$L$107,"Pronto a utilizar")&lt;&gt;1,$D52&lt;$N52,AND($O52&lt;&gt;"",$D52&gt;$O52),AND($J52="Percentual",OR($K52="",$L52&lt;&gt;"")),AND($J52="Montante fixo",OR($L52="",$K52&lt;&gt;""))),"",IFERROR(IF($J52="Percentual",$G52*$K52,IF($J52="Montante fixo",$L52,"")),""))))</f>
        <v/>
      </c>
      <c r="S52" s="22">
        <f>IF($B52="","",IFERROR(IFS($C52="","Data do facto em falta",$D52="","Data relevante para vigência em falta",$G52="","Valor tributável em falta",$H52="A confirmar","A confirmar tratamento",$H52="Isento ou não sujeito",IF($I52="","Fundamentação da exceção em falta","Registado sem estimativa"),$F52="","Parâmetro em falta",COUNTIF('Parâmetros'!$A$8:$A$107,$F52)&lt;&gt;1,"ID de parâmetro inválido ou duplicado",COUNTIFS('Parâmetros'!$A$8:$A$107,$F52,'Parâmetros'!$L$8:$L$107,"Pronto a utilizar")&lt;&gt;1,"Parâmetro incompleto ou inválido",OR($D52&lt;$N52,AND($O52&lt;&gt;"",$D52&gt;$O52)),"Data fora da vigência",OR(AND($J52="Percentual",OR($K52="",$L52&lt;&gt;"")),AND($J52="Montante fixo",OR($L52="",$K52&lt;&gt;""))),"Configuração de taxa inválida",$Q52="Rever: parâmetro assinalado como não acumulável","Rever acumulação",$Q52="Confirmar acumulação","A confirmar acumulação",$H52="Sujeito",IF($Q52="Acumulação indicada","Calculado com acumulação indicada","Calculado"),TRUE,"Tratamento inválido"),"Erro de controlo"))</f>
        <v/>
      </c>
      <c r="T52" s="22">
        <f>IF($B52="","",IFERROR(VLOOKUP($F52,'Parâmetros'!$A$8:$J$107,10,0),""))</f>
        <v/>
      </c>
    </row>
    <row r="53" ht="32" customHeight="1">
      <c r="A53" s="12">
        <f>IF($B53="","",ROW()-4)</f>
        <v/>
      </c>
      <c r="B53" s="13" t="n"/>
      <c r="C53" s="14" t="n"/>
      <c r="D53" s="14" t="n"/>
      <c r="E53" s="15" t="n"/>
      <c r="F53" s="16" t="n"/>
      <c r="G53" s="17" t="n"/>
      <c r="H53" s="16" t="n"/>
      <c r="I53" s="15" t="n"/>
      <c r="J53" s="18">
        <f>IF($B53="","",IFERROR(VLOOKUP($F53,'Parâmetros'!$A$8:$D$107,4,0),""))</f>
        <v/>
      </c>
      <c r="K53" s="19">
        <f>IF($B53="","",IFERROR(VLOOKUP($F53,'Parâmetros'!$A$8:$E$107,5,0),""))</f>
        <v/>
      </c>
      <c r="L53" s="20">
        <f>IF($B53="","",IFERROR(VLOOKUP($F53,'Parâmetros'!$A$8:$F$107,6,0),""))</f>
        <v/>
      </c>
      <c r="M53" s="18">
        <f>IF($B53="","",IFERROR(VLOOKUP($F53,'Parâmetros'!$A$8:$I$107,9,0),""))</f>
        <v/>
      </c>
      <c r="N53" s="21">
        <f>IF($B53="","",IFERROR(VLOOKUP($F53,'Parâmetros'!$A$8:$G$107,7,0),""))</f>
        <v/>
      </c>
      <c r="O53" s="21">
        <f>IF($B53="","",IFERROR(VLOOKUP($F53,'Parâmetros'!$A$8:$H$107,8,0),""))</f>
        <v/>
      </c>
      <c r="P53" s="12">
        <f>IF($B53="","",COUNTIF($B$5:$B$104,$B53))</f>
        <v/>
      </c>
      <c r="Q53" s="22">
        <f>IF($B53="","",IF($P53&lt;=1,"Sem acumulação",IF(COUNTIFS($B$5:$B$104,$B53,$M$5:$M$104,"Não acumula")&gt;0,"Rever: parâmetro assinalado como não acumulável",IF(COUNTIFS($B$5:$B$104,$B53,$M$5:$M$104,"A confirmar")+COUNTIFS($B$5:$B$104,$B53,$M$5:$M$104,"")&gt;0,"Confirmar acumulação","Acumulação indicada"))))</f>
        <v/>
      </c>
      <c r="R53" s="20">
        <f>IF($B53="","",IF($H53="Isento ou não sujeito",0,IF(OR($H53&lt;&gt;"Sujeito",$D53="",$F53="",$G53="",$J53="",$N53="",COUNTIFS('Parâmetros'!$A$8:$A$107,$F53,'Parâmetros'!$L$8:$L$107,"Pronto a utilizar")&lt;&gt;1,$D53&lt;$N53,AND($O53&lt;&gt;"",$D53&gt;$O53),AND($J53="Percentual",OR($K53="",$L53&lt;&gt;"")),AND($J53="Montante fixo",OR($L53="",$K53&lt;&gt;""))),"",IFERROR(IF($J53="Percentual",$G53*$K53,IF($J53="Montante fixo",$L53,"")),""))))</f>
        <v/>
      </c>
      <c r="S53" s="22">
        <f>IF($B53="","",IFERROR(IFS($C53="","Data do facto em falta",$D53="","Data relevante para vigência em falta",$G53="","Valor tributável em falta",$H53="A confirmar","A confirmar tratamento",$H53="Isento ou não sujeito",IF($I53="","Fundamentação da exceção em falta","Registado sem estimativa"),$F53="","Parâmetro em falta",COUNTIF('Parâmetros'!$A$8:$A$107,$F53)&lt;&gt;1,"ID de parâmetro inválido ou duplicado",COUNTIFS('Parâmetros'!$A$8:$A$107,$F53,'Parâmetros'!$L$8:$L$107,"Pronto a utilizar")&lt;&gt;1,"Parâmetro incompleto ou inválido",OR($D53&lt;$N53,AND($O53&lt;&gt;"",$D53&gt;$O53)),"Data fora da vigência",OR(AND($J53="Percentual",OR($K53="",$L53&lt;&gt;"")),AND($J53="Montante fixo",OR($L53="",$K53&lt;&gt;""))),"Configuração de taxa inválida",$Q53="Rever: parâmetro assinalado como não acumulável","Rever acumulação",$Q53="Confirmar acumulação","A confirmar acumulação",$H53="Sujeito",IF($Q53="Acumulação indicada","Calculado com acumulação indicada","Calculado"),TRUE,"Tratamento inválido"),"Erro de controlo"))</f>
        <v/>
      </c>
      <c r="T53" s="22">
        <f>IF($B53="","",IFERROR(VLOOKUP($F53,'Parâmetros'!$A$8:$J$107,10,0),""))</f>
        <v/>
      </c>
    </row>
    <row r="54" ht="32" customHeight="1">
      <c r="A54" s="12">
        <f>IF($B54="","",ROW()-4)</f>
        <v/>
      </c>
      <c r="B54" s="13" t="n"/>
      <c r="C54" s="14" t="n"/>
      <c r="D54" s="14" t="n"/>
      <c r="E54" s="15" t="n"/>
      <c r="F54" s="16" t="n"/>
      <c r="G54" s="17" t="n"/>
      <c r="H54" s="16" t="n"/>
      <c r="I54" s="15" t="n"/>
      <c r="J54" s="18">
        <f>IF($B54="","",IFERROR(VLOOKUP($F54,'Parâmetros'!$A$8:$D$107,4,0),""))</f>
        <v/>
      </c>
      <c r="K54" s="19">
        <f>IF($B54="","",IFERROR(VLOOKUP($F54,'Parâmetros'!$A$8:$E$107,5,0),""))</f>
        <v/>
      </c>
      <c r="L54" s="20">
        <f>IF($B54="","",IFERROR(VLOOKUP($F54,'Parâmetros'!$A$8:$F$107,6,0),""))</f>
        <v/>
      </c>
      <c r="M54" s="18">
        <f>IF($B54="","",IFERROR(VLOOKUP($F54,'Parâmetros'!$A$8:$I$107,9,0),""))</f>
        <v/>
      </c>
      <c r="N54" s="21">
        <f>IF($B54="","",IFERROR(VLOOKUP($F54,'Parâmetros'!$A$8:$G$107,7,0),""))</f>
        <v/>
      </c>
      <c r="O54" s="21">
        <f>IF($B54="","",IFERROR(VLOOKUP($F54,'Parâmetros'!$A$8:$H$107,8,0),""))</f>
        <v/>
      </c>
      <c r="P54" s="12">
        <f>IF($B54="","",COUNTIF($B$5:$B$104,$B54))</f>
        <v/>
      </c>
      <c r="Q54" s="22">
        <f>IF($B54="","",IF($P54&lt;=1,"Sem acumulação",IF(COUNTIFS($B$5:$B$104,$B54,$M$5:$M$104,"Não acumula")&gt;0,"Rever: parâmetro assinalado como não acumulável",IF(COUNTIFS($B$5:$B$104,$B54,$M$5:$M$104,"A confirmar")+COUNTIFS($B$5:$B$104,$B54,$M$5:$M$104,"")&gt;0,"Confirmar acumulação","Acumulação indicada"))))</f>
        <v/>
      </c>
      <c r="R54" s="20">
        <f>IF($B54="","",IF($H54="Isento ou não sujeito",0,IF(OR($H54&lt;&gt;"Sujeito",$D54="",$F54="",$G54="",$J54="",$N54="",COUNTIFS('Parâmetros'!$A$8:$A$107,$F54,'Parâmetros'!$L$8:$L$107,"Pronto a utilizar")&lt;&gt;1,$D54&lt;$N54,AND($O54&lt;&gt;"",$D54&gt;$O54),AND($J54="Percentual",OR($K54="",$L54&lt;&gt;"")),AND($J54="Montante fixo",OR($L54="",$K54&lt;&gt;""))),"",IFERROR(IF($J54="Percentual",$G54*$K54,IF($J54="Montante fixo",$L54,"")),""))))</f>
        <v/>
      </c>
      <c r="S54" s="22">
        <f>IF($B54="","",IFERROR(IFS($C54="","Data do facto em falta",$D54="","Data relevante para vigência em falta",$G54="","Valor tributável em falta",$H54="A confirmar","A confirmar tratamento",$H54="Isento ou não sujeito",IF($I54="","Fundamentação da exceção em falta","Registado sem estimativa"),$F54="","Parâmetro em falta",COUNTIF('Parâmetros'!$A$8:$A$107,$F54)&lt;&gt;1,"ID de parâmetro inválido ou duplicado",COUNTIFS('Parâmetros'!$A$8:$A$107,$F54,'Parâmetros'!$L$8:$L$107,"Pronto a utilizar")&lt;&gt;1,"Parâmetro incompleto ou inválido",OR($D54&lt;$N54,AND($O54&lt;&gt;"",$D54&gt;$O54)),"Data fora da vigência",OR(AND($J54="Percentual",OR($K54="",$L54&lt;&gt;"")),AND($J54="Montante fixo",OR($L54="",$K54&lt;&gt;""))),"Configuração de taxa inválida",$Q54="Rever: parâmetro assinalado como não acumulável","Rever acumulação",$Q54="Confirmar acumulação","A confirmar acumulação",$H54="Sujeito",IF($Q54="Acumulação indicada","Calculado com acumulação indicada","Calculado"),TRUE,"Tratamento inválido"),"Erro de controlo"))</f>
        <v/>
      </c>
      <c r="T54" s="22">
        <f>IF($B54="","",IFERROR(VLOOKUP($F54,'Parâmetros'!$A$8:$J$107,10,0),""))</f>
        <v/>
      </c>
    </row>
    <row r="55" ht="32" customHeight="1">
      <c r="A55" s="12">
        <f>IF($B55="","",ROW()-4)</f>
        <v/>
      </c>
      <c r="B55" s="13" t="n"/>
      <c r="C55" s="14" t="n"/>
      <c r="D55" s="14" t="n"/>
      <c r="E55" s="15" t="n"/>
      <c r="F55" s="16" t="n"/>
      <c r="G55" s="17" t="n"/>
      <c r="H55" s="16" t="n"/>
      <c r="I55" s="15" t="n"/>
      <c r="J55" s="18">
        <f>IF($B55="","",IFERROR(VLOOKUP($F55,'Parâmetros'!$A$8:$D$107,4,0),""))</f>
        <v/>
      </c>
      <c r="K55" s="19">
        <f>IF($B55="","",IFERROR(VLOOKUP($F55,'Parâmetros'!$A$8:$E$107,5,0),""))</f>
        <v/>
      </c>
      <c r="L55" s="20">
        <f>IF($B55="","",IFERROR(VLOOKUP($F55,'Parâmetros'!$A$8:$F$107,6,0),""))</f>
        <v/>
      </c>
      <c r="M55" s="18">
        <f>IF($B55="","",IFERROR(VLOOKUP($F55,'Parâmetros'!$A$8:$I$107,9,0),""))</f>
        <v/>
      </c>
      <c r="N55" s="21">
        <f>IF($B55="","",IFERROR(VLOOKUP($F55,'Parâmetros'!$A$8:$G$107,7,0),""))</f>
        <v/>
      </c>
      <c r="O55" s="21">
        <f>IF($B55="","",IFERROR(VLOOKUP($F55,'Parâmetros'!$A$8:$H$107,8,0),""))</f>
        <v/>
      </c>
      <c r="P55" s="12">
        <f>IF($B55="","",COUNTIF($B$5:$B$104,$B55))</f>
        <v/>
      </c>
      <c r="Q55" s="22">
        <f>IF($B55="","",IF($P55&lt;=1,"Sem acumulação",IF(COUNTIFS($B$5:$B$104,$B55,$M$5:$M$104,"Não acumula")&gt;0,"Rever: parâmetro assinalado como não acumulável",IF(COUNTIFS($B$5:$B$104,$B55,$M$5:$M$104,"A confirmar")+COUNTIFS($B$5:$B$104,$B55,$M$5:$M$104,"")&gt;0,"Confirmar acumulação","Acumulação indicada"))))</f>
        <v/>
      </c>
      <c r="R55" s="20">
        <f>IF($B55="","",IF($H55="Isento ou não sujeito",0,IF(OR($H55&lt;&gt;"Sujeito",$D55="",$F55="",$G55="",$J55="",$N55="",COUNTIFS('Parâmetros'!$A$8:$A$107,$F55,'Parâmetros'!$L$8:$L$107,"Pronto a utilizar")&lt;&gt;1,$D55&lt;$N55,AND($O55&lt;&gt;"",$D55&gt;$O55),AND($J55="Percentual",OR($K55="",$L55&lt;&gt;"")),AND($J55="Montante fixo",OR($L55="",$K55&lt;&gt;""))),"",IFERROR(IF($J55="Percentual",$G55*$K55,IF($J55="Montante fixo",$L55,"")),""))))</f>
        <v/>
      </c>
      <c r="S55" s="22">
        <f>IF($B55="","",IFERROR(IFS($C55="","Data do facto em falta",$D55="","Data relevante para vigência em falta",$G55="","Valor tributável em falta",$H55="A confirmar","A confirmar tratamento",$H55="Isento ou não sujeito",IF($I55="","Fundamentação da exceção em falta","Registado sem estimativa"),$F55="","Parâmetro em falta",COUNTIF('Parâmetros'!$A$8:$A$107,$F55)&lt;&gt;1,"ID de parâmetro inválido ou duplicado",COUNTIFS('Parâmetros'!$A$8:$A$107,$F55,'Parâmetros'!$L$8:$L$107,"Pronto a utilizar")&lt;&gt;1,"Parâmetro incompleto ou inválido",OR($D55&lt;$N55,AND($O55&lt;&gt;"",$D55&gt;$O55)),"Data fora da vigência",OR(AND($J55="Percentual",OR($K55="",$L55&lt;&gt;"")),AND($J55="Montante fixo",OR($L55="",$K55&lt;&gt;""))),"Configuração de taxa inválida",$Q55="Rever: parâmetro assinalado como não acumulável","Rever acumulação",$Q55="Confirmar acumulação","A confirmar acumulação",$H55="Sujeito",IF($Q55="Acumulação indicada","Calculado com acumulação indicada","Calculado"),TRUE,"Tratamento inválido"),"Erro de controlo"))</f>
        <v/>
      </c>
      <c r="T55" s="22">
        <f>IF($B55="","",IFERROR(VLOOKUP($F55,'Parâmetros'!$A$8:$J$107,10,0),""))</f>
        <v/>
      </c>
    </row>
    <row r="56" ht="32" customHeight="1">
      <c r="A56" s="12">
        <f>IF($B56="","",ROW()-4)</f>
        <v/>
      </c>
      <c r="B56" s="13" t="n"/>
      <c r="C56" s="14" t="n"/>
      <c r="D56" s="14" t="n"/>
      <c r="E56" s="15" t="n"/>
      <c r="F56" s="16" t="n"/>
      <c r="G56" s="17" t="n"/>
      <c r="H56" s="16" t="n"/>
      <c r="I56" s="15" t="n"/>
      <c r="J56" s="18">
        <f>IF($B56="","",IFERROR(VLOOKUP($F56,'Parâmetros'!$A$8:$D$107,4,0),""))</f>
        <v/>
      </c>
      <c r="K56" s="19">
        <f>IF($B56="","",IFERROR(VLOOKUP($F56,'Parâmetros'!$A$8:$E$107,5,0),""))</f>
        <v/>
      </c>
      <c r="L56" s="20">
        <f>IF($B56="","",IFERROR(VLOOKUP($F56,'Parâmetros'!$A$8:$F$107,6,0),""))</f>
        <v/>
      </c>
      <c r="M56" s="18">
        <f>IF($B56="","",IFERROR(VLOOKUP($F56,'Parâmetros'!$A$8:$I$107,9,0),""))</f>
        <v/>
      </c>
      <c r="N56" s="21">
        <f>IF($B56="","",IFERROR(VLOOKUP($F56,'Parâmetros'!$A$8:$G$107,7,0),""))</f>
        <v/>
      </c>
      <c r="O56" s="21">
        <f>IF($B56="","",IFERROR(VLOOKUP($F56,'Parâmetros'!$A$8:$H$107,8,0),""))</f>
        <v/>
      </c>
      <c r="P56" s="12">
        <f>IF($B56="","",COUNTIF($B$5:$B$104,$B56))</f>
        <v/>
      </c>
      <c r="Q56" s="22">
        <f>IF($B56="","",IF($P56&lt;=1,"Sem acumulação",IF(COUNTIFS($B$5:$B$104,$B56,$M$5:$M$104,"Não acumula")&gt;0,"Rever: parâmetro assinalado como não acumulável",IF(COUNTIFS($B$5:$B$104,$B56,$M$5:$M$104,"A confirmar")+COUNTIFS($B$5:$B$104,$B56,$M$5:$M$104,"")&gt;0,"Confirmar acumulação","Acumulação indicada"))))</f>
        <v/>
      </c>
      <c r="R56" s="20">
        <f>IF($B56="","",IF($H56="Isento ou não sujeito",0,IF(OR($H56&lt;&gt;"Sujeito",$D56="",$F56="",$G56="",$J56="",$N56="",COUNTIFS('Parâmetros'!$A$8:$A$107,$F56,'Parâmetros'!$L$8:$L$107,"Pronto a utilizar")&lt;&gt;1,$D56&lt;$N56,AND($O56&lt;&gt;"",$D56&gt;$O56),AND($J56="Percentual",OR($K56="",$L56&lt;&gt;"")),AND($J56="Montante fixo",OR($L56="",$K56&lt;&gt;""))),"",IFERROR(IF($J56="Percentual",$G56*$K56,IF($J56="Montante fixo",$L56,"")),""))))</f>
        <v/>
      </c>
      <c r="S56" s="22">
        <f>IF($B56="","",IFERROR(IFS($C56="","Data do facto em falta",$D56="","Data relevante para vigência em falta",$G56="","Valor tributável em falta",$H56="A confirmar","A confirmar tratamento",$H56="Isento ou não sujeito",IF($I56="","Fundamentação da exceção em falta","Registado sem estimativa"),$F56="","Parâmetro em falta",COUNTIF('Parâmetros'!$A$8:$A$107,$F56)&lt;&gt;1,"ID de parâmetro inválido ou duplicado",COUNTIFS('Parâmetros'!$A$8:$A$107,$F56,'Parâmetros'!$L$8:$L$107,"Pronto a utilizar")&lt;&gt;1,"Parâmetro incompleto ou inválido",OR($D56&lt;$N56,AND($O56&lt;&gt;"",$D56&gt;$O56)),"Data fora da vigência",OR(AND($J56="Percentual",OR($K56="",$L56&lt;&gt;"")),AND($J56="Montante fixo",OR($L56="",$K56&lt;&gt;""))),"Configuração de taxa inválida",$Q56="Rever: parâmetro assinalado como não acumulável","Rever acumulação",$Q56="Confirmar acumulação","A confirmar acumulação",$H56="Sujeito",IF($Q56="Acumulação indicada","Calculado com acumulação indicada","Calculado"),TRUE,"Tratamento inválido"),"Erro de controlo"))</f>
        <v/>
      </c>
      <c r="T56" s="22">
        <f>IF($B56="","",IFERROR(VLOOKUP($F56,'Parâmetros'!$A$8:$J$107,10,0),""))</f>
        <v/>
      </c>
    </row>
    <row r="57" ht="32" customHeight="1">
      <c r="A57" s="12">
        <f>IF($B57="","",ROW()-4)</f>
        <v/>
      </c>
      <c r="B57" s="13" t="n"/>
      <c r="C57" s="14" t="n"/>
      <c r="D57" s="14" t="n"/>
      <c r="E57" s="15" t="n"/>
      <c r="F57" s="16" t="n"/>
      <c r="G57" s="17" t="n"/>
      <c r="H57" s="16" t="n"/>
      <c r="I57" s="15" t="n"/>
      <c r="J57" s="18">
        <f>IF($B57="","",IFERROR(VLOOKUP($F57,'Parâmetros'!$A$8:$D$107,4,0),""))</f>
        <v/>
      </c>
      <c r="K57" s="19">
        <f>IF($B57="","",IFERROR(VLOOKUP($F57,'Parâmetros'!$A$8:$E$107,5,0),""))</f>
        <v/>
      </c>
      <c r="L57" s="20">
        <f>IF($B57="","",IFERROR(VLOOKUP($F57,'Parâmetros'!$A$8:$F$107,6,0),""))</f>
        <v/>
      </c>
      <c r="M57" s="18">
        <f>IF($B57="","",IFERROR(VLOOKUP($F57,'Parâmetros'!$A$8:$I$107,9,0),""))</f>
        <v/>
      </c>
      <c r="N57" s="21">
        <f>IF($B57="","",IFERROR(VLOOKUP($F57,'Parâmetros'!$A$8:$G$107,7,0),""))</f>
        <v/>
      </c>
      <c r="O57" s="21">
        <f>IF($B57="","",IFERROR(VLOOKUP($F57,'Parâmetros'!$A$8:$H$107,8,0),""))</f>
        <v/>
      </c>
      <c r="P57" s="12">
        <f>IF($B57="","",COUNTIF($B$5:$B$104,$B57))</f>
        <v/>
      </c>
      <c r="Q57" s="22">
        <f>IF($B57="","",IF($P57&lt;=1,"Sem acumulação",IF(COUNTIFS($B$5:$B$104,$B57,$M$5:$M$104,"Não acumula")&gt;0,"Rever: parâmetro assinalado como não acumulável",IF(COUNTIFS($B$5:$B$104,$B57,$M$5:$M$104,"A confirmar")+COUNTIFS($B$5:$B$104,$B57,$M$5:$M$104,"")&gt;0,"Confirmar acumulação","Acumulação indicada"))))</f>
        <v/>
      </c>
      <c r="R57" s="20">
        <f>IF($B57="","",IF($H57="Isento ou não sujeito",0,IF(OR($H57&lt;&gt;"Sujeito",$D57="",$F57="",$G57="",$J57="",$N57="",COUNTIFS('Parâmetros'!$A$8:$A$107,$F57,'Parâmetros'!$L$8:$L$107,"Pronto a utilizar")&lt;&gt;1,$D57&lt;$N57,AND($O57&lt;&gt;"",$D57&gt;$O57),AND($J57="Percentual",OR($K57="",$L57&lt;&gt;"")),AND($J57="Montante fixo",OR($L57="",$K57&lt;&gt;""))),"",IFERROR(IF($J57="Percentual",$G57*$K57,IF($J57="Montante fixo",$L57,"")),""))))</f>
        <v/>
      </c>
      <c r="S57" s="22">
        <f>IF($B57="","",IFERROR(IFS($C57="","Data do facto em falta",$D57="","Data relevante para vigência em falta",$G57="","Valor tributável em falta",$H57="A confirmar","A confirmar tratamento",$H57="Isento ou não sujeito",IF($I57="","Fundamentação da exceção em falta","Registado sem estimativa"),$F57="","Parâmetro em falta",COUNTIF('Parâmetros'!$A$8:$A$107,$F57)&lt;&gt;1,"ID de parâmetro inválido ou duplicado",COUNTIFS('Parâmetros'!$A$8:$A$107,$F57,'Parâmetros'!$L$8:$L$107,"Pronto a utilizar")&lt;&gt;1,"Parâmetro incompleto ou inválido",OR($D57&lt;$N57,AND($O57&lt;&gt;"",$D57&gt;$O57)),"Data fora da vigência",OR(AND($J57="Percentual",OR($K57="",$L57&lt;&gt;"")),AND($J57="Montante fixo",OR($L57="",$K57&lt;&gt;""))),"Configuração de taxa inválida",$Q57="Rever: parâmetro assinalado como não acumulável","Rever acumulação",$Q57="Confirmar acumulação","A confirmar acumulação",$H57="Sujeito",IF($Q57="Acumulação indicada","Calculado com acumulação indicada","Calculado"),TRUE,"Tratamento inválido"),"Erro de controlo"))</f>
        <v/>
      </c>
      <c r="T57" s="22">
        <f>IF($B57="","",IFERROR(VLOOKUP($F57,'Parâmetros'!$A$8:$J$107,10,0),""))</f>
        <v/>
      </c>
    </row>
    <row r="58" ht="32" customHeight="1">
      <c r="A58" s="12">
        <f>IF($B58="","",ROW()-4)</f>
        <v/>
      </c>
      <c r="B58" s="13" t="n"/>
      <c r="C58" s="14" t="n"/>
      <c r="D58" s="14" t="n"/>
      <c r="E58" s="15" t="n"/>
      <c r="F58" s="16" t="n"/>
      <c r="G58" s="17" t="n"/>
      <c r="H58" s="16" t="n"/>
      <c r="I58" s="15" t="n"/>
      <c r="J58" s="18">
        <f>IF($B58="","",IFERROR(VLOOKUP($F58,'Parâmetros'!$A$8:$D$107,4,0),""))</f>
        <v/>
      </c>
      <c r="K58" s="19">
        <f>IF($B58="","",IFERROR(VLOOKUP($F58,'Parâmetros'!$A$8:$E$107,5,0),""))</f>
        <v/>
      </c>
      <c r="L58" s="20">
        <f>IF($B58="","",IFERROR(VLOOKUP($F58,'Parâmetros'!$A$8:$F$107,6,0),""))</f>
        <v/>
      </c>
      <c r="M58" s="18">
        <f>IF($B58="","",IFERROR(VLOOKUP($F58,'Parâmetros'!$A$8:$I$107,9,0),""))</f>
        <v/>
      </c>
      <c r="N58" s="21">
        <f>IF($B58="","",IFERROR(VLOOKUP($F58,'Parâmetros'!$A$8:$G$107,7,0),""))</f>
        <v/>
      </c>
      <c r="O58" s="21">
        <f>IF($B58="","",IFERROR(VLOOKUP($F58,'Parâmetros'!$A$8:$H$107,8,0),""))</f>
        <v/>
      </c>
      <c r="P58" s="12">
        <f>IF($B58="","",COUNTIF($B$5:$B$104,$B58))</f>
        <v/>
      </c>
      <c r="Q58" s="22">
        <f>IF($B58="","",IF($P58&lt;=1,"Sem acumulação",IF(COUNTIFS($B$5:$B$104,$B58,$M$5:$M$104,"Não acumula")&gt;0,"Rever: parâmetro assinalado como não acumulável",IF(COUNTIFS($B$5:$B$104,$B58,$M$5:$M$104,"A confirmar")+COUNTIFS($B$5:$B$104,$B58,$M$5:$M$104,"")&gt;0,"Confirmar acumulação","Acumulação indicada"))))</f>
        <v/>
      </c>
      <c r="R58" s="20">
        <f>IF($B58="","",IF($H58="Isento ou não sujeito",0,IF(OR($H58&lt;&gt;"Sujeito",$D58="",$F58="",$G58="",$J58="",$N58="",COUNTIFS('Parâmetros'!$A$8:$A$107,$F58,'Parâmetros'!$L$8:$L$107,"Pronto a utilizar")&lt;&gt;1,$D58&lt;$N58,AND($O58&lt;&gt;"",$D58&gt;$O58),AND($J58="Percentual",OR($K58="",$L58&lt;&gt;"")),AND($J58="Montante fixo",OR($L58="",$K58&lt;&gt;""))),"",IFERROR(IF($J58="Percentual",$G58*$K58,IF($J58="Montante fixo",$L58,"")),""))))</f>
        <v/>
      </c>
      <c r="S58" s="22">
        <f>IF($B58="","",IFERROR(IFS($C58="","Data do facto em falta",$D58="","Data relevante para vigência em falta",$G58="","Valor tributável em falta",$H58="A confirmar","A confirmar tratamento",$H58="Isento ou não sujeito",IF($I58="","Fundamentação da exceção em falta","Registado sem estimativa"),$F58="","Parâmetro em falta",COUNTIF('Parâmetros'!$A$8:$A$107,$F58)&lt;&gt;1,"ID de parâmetro inválido ou duplicado",COUNTIFS('Parâmetros'!$A$8:$A$107,$F58,'Parâmetros'!$L$8:$L$107,"Pronto a utilizar")&lt;&gt;1,"Parâmetro incompleto ou inválido",OR($D58&lt;$N58,AND($O58&lt;&gt;"",$D58&gt;$O58)),"Data fora da vigência",OR(AND($J58="Percentual",OR($K58="",$L58&lt;&gt;"")),AND($J58="Montante fixo",OR($L58="",$K58&lt;&gt;""))),"Configuração de taxa inválida",$Q58="Rever: parâmetro assinalado como não acumulável","Rever acumulação",$Q58="Confirmar acumulação","A confirmar acumulação",$H58="Sujeito",IF($Q58="Acumulação indicada","Calculado com acumulação indicada","Calculado"),TRUE,"Tratamento inválido"),"Erro de controlo"))</f>
        <v/>
      </c>
      <c r="T58" s="22">
        <f>IF($B58="","",IFERROR(VLOOKUP($F58,'Parâmetros'!$A$8:$J$107,10,0),""))</f>
        <v/>
      </c>
    </row>
    <row r="59" ht="32" customHeight="1">
      <c r="A59" s="12">
        <f>IF($B59="","",ROW()-4)</f>
        <v/>
      </c>
      <c r="B59" s="13" t="n"/>
      <c r="C59" s="14" t="n"/>
      <c r="D59" s="14" t="n"/>
      <c r="E59" s="15" t="n"/>
      <c r="F59" s="16" t="n"/>
      <c r="G59" s="17" t="n"/>
      <c r="H59" s="16" t="n"/>
      <c r="I59" s="15" t="n"/>
      <c r="J59" s="18">
        <f>IF($B59="","",IFERROR(VLOOKUP($F59,'Parâmetros'!$A$8:$D$107,4,0),""))</f>
        <v/>
      </c>
      <c r="K59" s="19">
        <f>IF($B59="","",IFERROR(VLOOKUP($F59,'Parâmetros'!$A$8:$E$107,5,0),""))</f>
        <v/>
      </c>
      <c r="L59" s="20">
        <f>IF($B59="","",IFERROR(VLOOKUP($F59,'Parâmetros'!$A$8:$F$107,6,0),""))</f>
        <v/>
      </c>
      <c r="M59" s="18">
        <f>IF($B59="","",IFERROR(VLOOKUP($F59,'Parâmetros'!$A$8:$I$107,9,0),""))</f>
        <v/>
      </c>
      <c r="N59" s="21">
        <f>IF($B59="","",IFERROR(VLOOKUP($F59,'Parâmetros'!$A$8:$G$107,7,0),""))</f>
        <v/>
      </c>
      <c r="O59" s="21">
        <f>IF($B59="","",IFERROR(VLOOKUP($F59,'Parâmetros'!$A$8:$H$107,8,0),""))</f>
        <v/>
      </c>
      <c r="P59" s="12">
        <f>IF($B59="","",COUNTIF($B$5:$B$104,$B59))</f>
        <v/>
      </c>
      <c r="Q59" s="22">
        <f>IF($B59="","",IF($P59&lt;=1,"Sem acumulação",IF(COUNTIFS($B$5:$B$104,$B59,$M$5:$M$104,"Não acumula")&gt;0,"Rever: parâmetro assinalado como não acumulável",IF(COUNTIFS($B$5:$B$104,$B59,$M$5:$M$104,"A confirmar")+COUNTIFS($B$5:$B$104,$B59,$M$5:$M$104,"")&gt;0,"Confirmar acumulação","Acumulação indicada"))))</f>
        <v/>
      </c>
      <c r="R59" s="20">
        <f>IF($B59="","",IF($H59="Isento ou não sujeito",0,IF(OR($H59&lt;&gt;"Sujeito",$D59="",$F59="",$G59="",$J59="",$N59="",COUNTIFS('Parâmetros'!$A$8:$A$107,$F59,'Parâmetros'!$L$8:$L$107,"Pronto a utilizar")&lt;&gt;1,$D59&lt;$N59,AND($O59&lt;&gt;"",$D59&gt;$O59),AND($J59="Percentual",OR($K59="",$L59&lt;&gt;"")),AND($J59="Montante fixo",OR($L59="",$K59&lt;&gt;""))),"",IFERROR(IF($J59="Percentual",$G59*$K59,IF($J59="Montante fixo",$L59,"")),""))))</f>
        <v/>
      </c>
      <c r="S59" s="22">
        <f>IF($B59="","",IFERROR(IFS($C59="","Data do facto em falta",$D59="","Data relevante para vigência em falta",$G59="","Valor tributável em falta",$H59="A confirmar","A confirmar tratamento",$H59="Isento ou não sujeito",IF($I59="","Fundamentação da exceção em falta","Registado sem estimativa"),$F59="","Parâmetro em falta",COUNTIF('Parâmetros'!$A$8:$A$107,$F59)&lt;&gt;1,"ID de parâmetro inválido ou duplicado",COUNTIFS('Parâmetros'!$A$8:$A$107,$F59,'Parâmetros'!$L$8:$L$107,"Pronto a utilizar")&lt;&gt;1,"Parâmetro incompleto ou inválido",OR($D59&lt;$N59,AND($O59&lt;&gt;"",$D59&gt;$O59)),"Data fora da vigência",OR(AND($J59="Percentual",OR($K59="",$L59&lt;&gt;"")),AND($J59="Montante fixo",OR($L59="",$K59&lt;&gt;""))),"Configuração de taxa inválida",$Q59="Rever: parâmetro assinalado como não acumulável","Rever acumulação",$Q59="Confirmar acumulação","A confirmar acumulação",$H59="Sujeito",IF($Q59="Acumulação indicada","Calculado com acumulação indicada","Calculado"),TRUE,"Tratamento inválido"),"Erro de controlo"))</f>
        <v/>
      </c>
      <c r="T59" s="22">
        <f>IF($B59="","",IFERROR(VLOOKUP($F59,'Parâmetros'!$A$8:$J$107,10,0),""))</f>
        <v/>
      </c>
    </row>
    <row r="60" ht="32" customHeight="1">
      <c r="A60" s="12">
        <f>IF($B60="","",ROW()-4)</f>
        <v/>
      </c>
      <c r="B60" s="13" t="n"/>
      <c r="C60" s="14" t="n"/>
      <c r="D60" s="14" t="n"/>
      <c r="E60" s="15" t="n"/>
      <c r="F60" s="16" t="n"/>
      <c r="G60" s="17" t="n"/>
      <c r="H60" s="16" t="n"/>
      <c r="I60" s="15" t="n"/>
      <c r="J60" s="18">
        <f>IF($B60="","",IFERROR(VLOOKUP($F60,'Parâmetros'!$A$8:$D$107,4,0),""))</f>
        <v/>
      </c>
      <c r="K60" s="19">
        <f>IF($B60="","",IFERROR(VLOOKUP($F60,'Parâmetros'!$A$8:$E$107,5,0),""))</f>
        <v/>
      </c>
      <c r="L60" s="20">
        <f>IF($B60="","",IFERROR(VLOOKUP($F60,'Parâmetros'!$A$8:$F$107,6,0),""))</f>
        <v/>
      </c>
      <c r="M60" s="18">
        <f>IF($B60="","",IFERROR(VLOOKUP($F60,'Parâmetros'!$A$8:$I$107,9,0),""))</f>
        <v/>
      </c>
      <c r="N60" s="21">
        <f>IF($B60="","",IFERROR(VLOOKUP($F60,'Parâmetros'!$A$8:$G$107,7,0),""))</f>
        <v/>
      </c>
      <c r="O60" s="21">
        <f>IF($B60="","",IFERROR(VLOOKUP($F60,'Parâmetros'!$A$8:$H$107,8,0),""))</f>
        <v/>
      </c>
      <c r="P60" s="12">
        <f>IF($B60="","",COUNTIF($B$5:$B$104,$B60))</f>
        <v/>
      </c>
      <c r="Q60" s="22">
        <f>IF($B60="","",IF($P60&lt;=1,"Sem acumulação",IF(COUNTIFS($B$5:$B$104,$B60,$M$5:$M$104,"Não acumula")&gt;0,"Rever: parâmetro assinalado como não acumulável",IF(COUNTIFS($B$5:$B$104,$B60,$M$5:$M$104,"A confirmar")+COUNTIFS($B$5:$B$104,$B60,$M$5:$M$104,"")&gt;0,"Confirmar acumulação","Acumulação indicada"))))</f>
        <v/>
      </c>
      <c r="R60" s="20">
        <f>IF($B60="","",IF($H60="Isento ou não sujeito",0,IF(OR($H60&lt;&gt;"Sujeito",$D60="",$F60="",$G60="",$J60="",$N60="",COUNTIFS('Parâmetros'!$A$8:$A$107,$F60,'Parâmetros'!$L$8:$L$107,"Pronto a utilizar")&lt;&gt;1,$D60&lt;$N60,AND($O60&lt;&gt;"",$D60&gt;$O60),AND($J60="Percentual",OR($K60="",$L60&lt;&gt;"")),AND($J60="Montante fixo",OR($L60="",$K60&lt;&gt;""))),"",IFERROR(IF($J60="Percentual",$G60*$K60,IF($J60="Montante fixo",$L60,"")),""))))</f>
        <v/>
      </c>
      <c r="S60" s="22">
        <f>IF($B60="","",IFERROR(IFS($C60="","Data do facto em falta",$D60="","Data relevante para vigência em falta",$G60="","Valor tributável em falta",$H60="A confirmar","A confirmar tratamento",$H60="Isento ou não sujeito",IF($I60="","Fundamentação da exceção em falta","Registado sem estimativa"),$F60="","Parâmetro em falta",COUNTIF('Parâmetros'!$A$8:$A$107,$F60)&lt;&gt;1,"ID de parâmetro inválido ou duplicado",COUNTIFS('Parâmetros'!$A$8:$A$107,$F60,'Parâmetros'!$L$8:$L$107,"Pronto a utilizar")&lt;&gt;1,"Parâmetro incompleto ou inválido",OR($D60&lt;$N60,AND($O60&lt;&gt;"",$D60&gt;$O60)),"Data fora da vigência",OR(AND($J60="Percentual",OR($K60="",$L60&lt;&gt;"")),AND($J60="Montante fixo",OR($L60="",$K60&lt;&gt;""))),"Configuração de taxa inválida",$Q60="Rever: parâmetro assinalado como não acumulável","Rever acumulação",$Q60="Confirmar acumulação","A confirmar acumulação",$H60="Sujeito",IF($Q60="Acumulação indicada","Calculado com acumulação indicada","Calculado"),TRUE,"Tratamento inválido"),"Erro de controlo"))</f>
        <v/>
      </c>
      <c r="T60" s="22">
        <f>IF($B60="","",IFERROR(VLOOKUP($F60,'Parâmetros'!$A$8:$J$107,10,0),""))</f>
        <v/>
      </c>
    </row>
    <row r="61" ht="32" customHeight="1">
      <c r="A61" s="12">
        <f>IF($B61="","",ROW()-4)</f>
        <v/>
      </c>
      <c r="B61" s="13" t="n"/>
      <c r="C61" s="14" t="n"/>
      <c r="D61" s="14" t="n"/>
      <c r="E61" s="15" t="n"/>
      <c r="F61" s="16" t="n"/>
      <c r="G61" s="17" t="n"/>
      <c r="H61" s="16" t="n"/>
      <c r="I61" s="15" t="n"/>
      <c r="J61" s="18">
        <f>IF($B61="","",IFERROR(VLOOKUP($F61,'Parâmetros'!$A$8:$D$107,4,0),""))</f>
        <v/>
      </c>
      <c r="K61" s="19">
        <f>IF($B61="","",IFERROR(VLOOKUP($F61,'Parâmetros'!$A$8:$E$107,5,0),""))</f>
        <v/>
      </c>
      <c r="L61" s="20">
        <f>IF($B61="","",IFERROR(VLOOKUP($F61,'Parâmetros'!$A$8:$F$107,6,0),""))</f>
        <v/>
      </c>
      <c r="M61" s="18">
        <f>IF($B61="","",IFERROR(VLOOKUP($F61,'Parâmetros'!$A$8:$I$107,9,0),""))</f>
        <v/>
      </c>
      <c r="N61" s="21">
        <f>IF($B61="","",IFERROR(VLOOKUP($F61,'Parâmetros'!$A$8:$G$107,7,0),""))</f>
        <v/>
      </c>
      <c r="O61" s="21">
        <f>IF($B61="","",IFERROR(VLOOKUP($F61,'Parâmetros'!$A$8:$H$107,8,0),""))</f>
        <v/>
      </c>
      <c r="P61" s="12">
        <f>IF($B61="","",COUNTIF($B$5:$B$104,$B61))</f>
        <v/>
      </c>
      <c r="Q61" s="22">
        <f>IF($B61="","",IF($P61&lt;=1,"Sem acumulação",IF(COUNTIFS($B$5:$B$104,$B61,$M$5:$M$104,"Não acumula")&gt;0,"Rever: parâmetro assinalado como não acumulável",IF(COUNTIFS($B$5:$B$104,$B61,$M$5:$M$104,"A confirmar")+COUNTIFS($B$5:$B$104,$B61,$M$5:$M$104,"")&gt;0,"Confirmar acumulação","Acumulação indicada"))))</f>
        <v/>
      </c>
      <c r="R61" s="20">
        <f>IF($B61="","",IF($H61="Isento ou não sujeito",0,IF(OR($H61&lt;&gt;"Sujeito",$D61="",$F61="",$G61="",$J61="",$N61="",COUNTIFS('Parâmetros'!$A$8:$A$107,$F61,'Parâmetros'!$L$8:$L$107,"Pronto a utilizar")&lt;&gt;1,$D61&lt;$N61,AND($O61&lt;&gt;"",$D61&gt;$O61),AND($J61="Percentual",OR($K61="",$L61&lt;&gt;"")),AND($J61="Montante fixo",OR($L61="",$K61&lt;&gt;""))),"",IFERROR(IF($J61="Percentual",$G61*$K61,IF($J61="Montante fixo",$L61,"")),""))))</f>
        <v/>
      </c>
      <c r="S61" s="22">
        <f>IF($B61="","",IFERROR(IFS($C61="","Data do facto em falta",$D61="","Data relevante para vigência em falta",$G61="","Valor tributável em falta",$H61="A confirmar","A confirmar tratamento",$H61="Isento ou não sujeito",IF($I61="","Fundamentação da exceção em falta","Registado sem estimativa"),$F61="","Parâmetro em falta",COUNTIF('Parâmetros'!$A$8:$A$107,$F61)&lt;&gt;1,"ID de parâmetro inválido ou duplicado",COUNTIFS('Parâmetros'!$A$8:$A$107,$F61,'Parâmetros'!$L$8:$L$107,"Pronto a utilizar")&lt;&gt;1,"Parâmetro incompleto ou inválido",OR($D61&lt;$N61,AND($O61&lt;&gt;"",$D61&gt;$O61)),"Data fora da vigência",OR(AND($J61="Percentual",OR($K61="",$L61&lt;&gt;"")),AND($J61="Montante fixo",OR($L61="",$K61&lt;&gt;""))),"Configuração de taxa inválida",$Q61="Rever: parâmetro assinalado como não acumulável","Rever acumulação",$Q61="Confirmar acumulação","A confirmar acumulação",$H61="Sujeito",IF($Q61="Acumulação indicada","Calculado com acumulação indicada","Calculado"),TRUE,"Tratamento inválido"),"Erro de controlo"))</f>
        <v/>
      </c>
      <c r="T61" s="22">
        <f>IF($B61="","",IFERROR(VLOOKUP($F61,'Parâmetros'!$A$8:$J$107,10,0),""))</f>
        <v/>
      </c>
    </row>
    <row r="62" ht="32" customHeight="1">
      <c r="A62" s="12">
        <f>IF($B62="","",ROW()-4)</f>
        <v/>
      </c>
      <c r="B62" s="13" t="n"/>
      <c r="C62" s="14" t="n"/>
      <c r="D62" s="14" t="n"/>
      <c r="E62" s="15" t="n"/>
      <c r="F62" s="16" t="n"/>
      <c r="G62" s="17" t="n"/>
      <c r="H62" s="16" t="n"/>
      <c r="I62" s="15" t="n"/>
      <c r="J62" s="18">
        <f>IF($B62="","",IFERROR(VLOOKUP($F62,'Parâmetros'!$A$8:$D$107,4,0),""))</f>
        <v/>
      </c>
      <c r="K62" s="19">
        <f>IF($B62="","",IFERROR(VLOOKUP($F62,'Parâmetros'!$A$8:$E$107,5,0),""))</f>
        <v/>
      </c>
      <c r="L62" s="20">
        <f>IF($B62="","",IFERROR(VLOOKUP($F62,'Parâmetros'!$A$8:$F$107,6,0),""))</f>
        <v/>
      </c>
      <c r="M62" s="18">
        <f>IF($B62="","",IFERROR(VLOOKUP($F62,'Parâmetros'!$A$8:$I$107,9,0),""))</f>
        <v/>
      </c>
      <c r="N62" s="21">
        <f>IF($B62="","",IFERROR(VLOOKUP($F62,'Parâmetros'!$A$8:$G$107,7,0),""))</f>
        <v/>
      </c>
      <c r="O62" s="21">
        <f>IF($B62="","",IFERROR(VLOOKUP($F62,'Parâmetros'!$A$8:$H$107,8,0),""))</f>
        <v/>
      </c>
      <c r="P62" s="12">
        <f>IF($B62="","",COUNTIF($B$5:$B$104,$B62))</f>
        <v/>
      </c>
      <c r="Q62" s="22">
        <f>IF($B62="","",IF($P62&lt;=1,"Sem acumulação",IF(COUNTIFS($B$5:$B$104,$B62,$M$5:$M$104,"Não acumula")&gt;0,"Rever: parâmetro assinalado como não acumulável",IF(COUNTIFS($B$5:$B$104,$B62,$M$5:$M$104,"A confirmar")+COUNTIFS($B$5:$B$104,$B62,$M$5:$M$104,"")&gt;0,"Confirmar acumulação","Acumulação indicada"))))</f>
        <v/>
      </c>
      <c r="R62" s="20">
        <f>IF($B62="","",IF($H62="Isento ou não sujeito",0,IF(OR($H62&lt;&gt;"Sujeito",$D62="",$F62="",$G62="",$J62="",$N62="",COUNTIFS('Parâmetros'!$A$8:$A$107,$F62,'Parâmetros'!$L$8:$L$107,"Pronto a utilizar")&lt;&gt;1,$D62&lt;$N62,AND($O62&lt;&gt;"",$D62&gt;$O62),AND($J62="Percentual",OR($K62="",$L62&lt;&gt;"")),AND($J62="Montante fixo",OR($L62="",$K62&lt;&gt;""))),"",IFERROR(IF($J62="Percentual",$G62*$K62,IF($J62="Montante fixo",$L62,"")),""))))</f>
        <v/>
      </c>
      <c r="S62" s="22">
        <f>IF($B62="","",IFERROR(IFS($C62="","Data do facto em falta",$D62="","Data relevante para vigência em falta",$G62="","Valor tributável em falta",$H62="A confirmar","A confirmar tratamento",$H62="Isento ou não sujeito",IF($I62="","Fundamentação da exceção em falta","Registado sem estimativa"),$F62="","Parâmetro em falta",COUNTIF('Parâmetros'!$A$8:$A$107,$F62)&lt;&gt;1,"ID de parâmetro inválido ou duplicado",COUNTIFS('Parâmetros'!$A$8:$A$107,$F62,'Parâmetros'!$L$8:$L$107,"Pronto a utilizar")&lt;&gt;1,"Parâmetro incompleto ou inválido",OR($D62&lt;$N62,AND($O62&lt;&gt;"",$D62&gt;$O62)),"Data fora da vigência",OR(AND($J62="Percentual",OR($K62="",$L62&lt;&gt;"")),AND($J62="Montante fixo",OR($L62="",$K62&lt;&gt;""))),"Configuração de taxa inválida",$Q62="Rever: parâmetro assinalado como não acumulável","Rever acumulação",$Q62="Confirmar acumulação","A confirmar acumulação",$H62="Sujeito",IF($Q62="Acumulação indicada","Calculado com acumulação indicada","Calculado"),TRUE,"Tratamento inválido"),"Erro de controlo"))</f>
        <v/>
      </c>
      <c r="T62" s="22">
        <f>IF($B62="","",IFERROR(VLOOKUP($F62,'Parâmetros'!$A$8:$J$107,10,0),""))</f>
        <v/>
      </c>
    </row>
    <row r="63" ht="32" customHeight="1">
      <c r="A63" s="12">
        <f>IF($B63="","",ROW()-4)</f>
        <v/>
      </c>
      <c r="B63" s="13" t="n"/>
      <c r="C63" s="14" t="n"/>
      <c r="D63" s="14" t="n"/>
      <c r="E63" s="15" t="n"/>
      <c r="F63" s="16" t="n"/>
      <c r="G63" s="17" t="n"/>
      <c r="H63" s="16" t="n"/>
      <c r="I63" s="15" t="n"/>
      <c r="J63" s="18">
        <f>IF($B63="","",IFERROR(VLOOKUP($F63,'Parâmetros'!$A$8:$D$107,4,0),""))</f>
        <v/>
      </c>
      <c r="K63" s="19">
        <f>IF($B63="","",IFERROR(VLOOKUP($F63,'Parâmetros'!$A$8:$E$107,5,0),""))</f>
        <v/>
      </c>
      <c r="L63" s="20">
        <f>IF($B63="","",IFERROR(VLOOKUP($F63,'Parâmetros'!$A$8:$F$107,6,0),""))</f>
        <v/>
      </c>
      <c r="M63" s="18">
        <f>IF($B63="","",IFERROR(VLOOKUP($F63,'Parâmetros'!$A$8:$I$107,9,0),""))</f>
        <v/>
      </c>
      <c r="N63" s="21">
        <f>IF($B63="","",IFERROR(VLOOKUP($F63,'Parâmetros'!$A$8:$G$107,7,0),""))</f>
        <v/>
      </c>
      <c r="O63" s="21">
        <f>IF($B63="","",IFERROR(VLOOKUP($F63,'Parâmetros'!$A$8:$H$107,8,0),""))</f>
        <v/>
      </c>
      <c r="P63" s="12">
        <f>IF($B63="","",COUNTIF($B$5:$B$104,$B63))</f>
        <v/>
      </c>
      <c r="Q63" s="22">
        <f>IF($B63="","",IF($P63&lt;=1,"Sem acumulação",IF(COUNTIFS($B$5:$B$104,$B63,$M$5:$M$104,"Não acumula")&gt;0,"Rever: parâmetro assinalado como não acumulável",IF(COUNTIFS($B$5:$B$104,$B63,$M$5:$M$104,"A confirmar")+COUNTIFS($B$5:$B$104,$B63,$M$5:$M$104,"")&gt;0,"Confirmar acumulação","Acumulação indicada"))))</f>
        <v/>
      </c>
      <c r="R63" s="20">
        <f>IF($B63="","",IF($H63="Isento ou não sujeito",0,IF(OR($H63&lt;&gt;"Sujeito",$D63="",$F63="",$G63="",$J63="",$N63="",COUNTIFS('Parâmetros'!$A$8:$A$107,$F63,'Parâmetros'!$L$8:$L$107,"Pronto a utilizar")&lt;&gt;1,$D63&lt;$N63,AND($O63&lt;&gt;"",$D63&gt;$O63),AND($J63="Percentual",OR($K63="",$L63&lt;&gt;"")),AND($J63="Montante fixo",OR($L63="",$K63&lt;&gt;""))),"",IFERROR(IF($J63="Percentual",$G63*$K63,IF($J63="Montante fixo",$L63,"")),""))))</f>
        <v/>
      </c>
      <c r="S63" s="22">
        <f>IF($B63="","",IFERROR(IFS($C63="","Data do facto em falta",$D63="","Data relevante para vigência em falta",$G63="","Valor tributável em falta",$H63="A confirmar","A confirmar tratamento",$H63="Isento ou não sujeito",IF($I63="","Fundamentação da exceção em falta","Registado sem estimativa"),$F63="","Parâmetro em falta",COUNTIF('Parâmetros'!$A$8:$A$107,$F63)&lt;&gt;1,"ID de parâmetro inválido ou duplicado",COUNTIFS('Parâmetros'!$A$8:$A$107,$F63,'Parâmetros'!$L$8:$L$107,"Pronto a utilizar")&lt;&gt;1,"Parâmetro incompleto ou inválido",OR($D63&lt;$N63,AND($O63&lt;&gt;"",$D63&gt;$O63)),"Data fora da vigência",OR(AND($J63="Percentual",OR($K63="",$L63&lt;&gt;"")),AND($J63="Montante fixo",OR($L63="",$K63&lt;&gt;""))),"Configuração de taxa inválida",$Q63="Rever: parâmetro assinalado como não acumulável","Rever acumulação",$Q63="Confirmar acumulação","A confirmar acumulação",$H63="Sujeito",IF($Q63="Acumulação indicada","Calculado com acumulação indicada","Calculado"),TRUE,"Tratamento inválido"),"Erro de controlo"))</f>
        <v/>
      </c>
      <c r="T63" s="22">
        <f>IF($B63="","",IFERROR(VLOOKUP($F63,'Parâmetros'!$A$8:$J$107,10,0),""))</f>
        <v/>
      </c>
    </row>
    <row r="64" ht="32" customHeight="1">
      <c r="A64" s="12">
        <f>IF($B64="","",ROW()-4)</f>
        <v/>
      </c>
      <c r="B64" s="13" t="n"/>
      <c r="C64" s="14" t="n"/>
      <c r="D64" s="14" t="n"/>
      <c r="E64" s="15" t="n"/>
      <c r="F64" s="16" t="n"/>
      <c r="G64" s="17" t="n"/>
      <c r="H64" s="16" t="n"/>
      <c r="I64" s="15" t="n"/>
      <c r="J64" s="18">
        <f>IF($B64="","",IFERROR(VLOOKUP($F64,'Parâmetros'!$A$8:$D$107,4,0),""))</f>
        <v/>
      </c>
      <c r="K64" s="19">
        <f>IF($B64="","",IFERROR(VLOOKUP($F64,'Parâmetros'!$A$8:$E$107,5,0),""))</f>
        <v/>
      </c>
      <c r="L64" s="20">
        <f>IF($B64="","",IFERROR(VLOOKUP($F64,'Parâmetros'!$A$8:$F$107,6,0),""))</f>
        <v/>
      </c>
      <c r="M64" s="18">
        <f>IF($B64="","",IFERROR(VLOOKUP($F64,'Parâmetros'!$A$8:$I$107,9,0),""))</f>
        <v/>
      </c>
      <c r="N64" s="21">
        <f>IF($B64="","",IFERROR(VLOOKUP($F64,'Parâmetros'!$A$8:$G$107,7,0),""))</f>
        <v/>
      </c>
      <c r="O64" s="21">
        <f>IF($B64="","",IFERROR(VLOOKUP($F64,'Parâmetros'!$A$8:$H$107,8,0),""))</f>
        <v/>
      </c>
      <c r="P64" s="12">
        <f>IF($B64="","",COUNTIF($B$5:$B$104,$B64))</f>
        <v/>
      </c>
      <c r="Q64" s="22">
        <f>IF($B64="","",IF($P64&lt;=1,"Sem acumulação",IF(COUNTIFS($B$5:$B$104,$B64,$M$5:$M$104,"Não acumula")&gt;0,"Rever: parâmetro assinalado como não acumulável",IF(COUNTIFS($B$5:$B$104,$B64,$M$5:$M$104,"A confirmar")+COUNTIFS($B$5:$B$104,$B64,$M$5:$M$104,"")&gt;0,"Confirmar acumulação","Acumulação indicada"))))</f>
        <v/>
      </c>
      <c r="R64" s="20">
        <f>IF($B64="","",IF($H64="Isento ou não sujeito",0,IF(OR($H64&lt;&gt;"Sujeito",$D64="",$F64="",$G64="",$J64="",$N64="",COUNTIFS('Parâmetros'!$A$8:$A$107,$F64,'Parâmetros'!$L$8:$L$107,"Pronto a utilizar")&lt;&gt;1,$D64&lt;$N64,AND($O64&lt;&gt;"",$D64&gt;$O64),AND($J64="Percentual",OR($K64="",$L64&lt;&gt;"")),AND($J64="Montante fixo",OR($L64="",$K64&lt;&gt;""))),"",IFERROR(IF($J64="Percentual",$G64*$K64,IF($J64="Montante fixo",$L64,"")),""))))</f>
        <v/>
      </c>
      <c r="S64" s="22">
        <f>IF($B64="","",IFERROR(IFS($C64="","Data do facto em falta",$D64="","Data relevante para vigência em falta",$G64="","Valor tributável em falta",$H64="A confirmar","A confirmar tratamento",$H64="Isento ou não sujeito",IF($I64="","Fundamentação da exceção em falta","Registado sem estimativa"),$F64="","Parâmetro em falta",COUNTIF('Parâmetros'!$A$8:$A$107,$F64)&lt;&gt;1,"ID de parâmetro inválido ou duplicado",COUNTIFS('Parâmetros'!$A$8:$A$107,$F64,'Parâmetros'!$L$8:$L$107,"Pronto a utilizar")&lt;&gt;1,"Parâmetro incompleto ou inválido",OR($D64&lt;$N64,AND($O64&lt;&gt;"",$D64&gt;$O64)),"Data fora da vigência",OR(AND($J64="Percentual",OR($K64="",$L64&lt;&gt;"")),AND($J64="Montante fixo",OR($L64="",$K64&lt;&gt;""))),"Configuração de taxa inválida",$Q64="Rever: parâmetro assinalado como não acumulável","Rever acumulação",$Q64="Confirmar acumulação","A confirmar acumulação",$H64="Sujeito",IF($Q64="Acumulação indicada","Calculado com acumulação indicada","Calculado"),TRUE,"Tratamento inválido"),"Erro de controlo"))</f>
        <v/>
      </c>
      <c r="T64" s="22">
        <f>IF($B64="","",IFERROR(VLOOKUP($F64,'Parâmetros'!$A$8:$J$107,10,0),""))</f>
        <v/>
      </c>
    </row>
    <row r="65" ht="32" customHeight="1">
      <c r="A65" s="12">
        <f>IF($B65="","",ROW()-4)</f>
        <v/>
      </c>
      <c r="B65" s="13" t="n"/>
      <c r="C65" s="14" t="n"/>
      <c r="D65" s="14" t="n"/>
      <c r="E65" s="15" t="n"/>
      <c r="F65" s="16" t="n"/>
      <c r="G65" s="17" t="n"/>
      <c r="H65" s="16" t="n"/>
      <c r="I65" s="15" t="n"/>
      <c r="J65" s="18">
        <f>IF($B65="","",IFERROR(VLOOKUP($F65,'Parâmetros'!$A$8:$D$107,4,0),""))</f>
        <v/>
      </c>
      <c r="K65" s="19">
        <f>IF($B65="","",IFERROR(VLOOKUP($F65,'Parâmetros'!$A$8:$E$107,5,0),""))</f>
        <v/>
      </c>
      <c r="L65" s="20">
        <f>IF($B65="","",IFERROR(VLOOKUP($F65,'Parâmetros'!$A$8:$F$107,6,0),""))</f>
        <v/>
      </c>
      <c r="M65" s="18">
        <f>IF($B65="","",IFERROR(VLOOKUP($F65,'Parâmetros'!$A$8:$I$107,9,0),""))</f>
        <v/>
      </c>
      <c r="N65" s="21">
        <f>IF($B65="","",IFERROR(VLOOKUP($F65,'Parâmetros'!$A$8:$G$107,7,0),""))</f>
        <v/>
      </c>
      <c r="O65" s="21">
        <f>IF($B65="","",IFERROR(VLOOKUP($F65,'Parâmetros'!$A$8:$H$107,8,0),""))</f>
        <v/>
      </c>
      <c r="P65" s="12">
        <f>IF($B65="","",COUNTIF($B$5:$B$104,$B65))</f>
        <v/>
      </c>
      <c r="Q65" s="22">
        <f>IF($B65="","",IF($P65&lt;=1,"Sem acumulação",IF(COUNTIFS($B$5:$B$104,$B65,$M$5:$M$104,"Não acumula")&gt;0,"Rever: parâmetro assinalado como não acumulável",IF(COUNTIFS($B$5:$B$104,$B65,$M$5:$M$104,"A confirmar")+COUNTIFS($B$5:$B$104,$B65,$M$5:$M$104,"")&gt;0,"Confirmar acumulação","Acumulação indicada"))))</f>
        <v/>
      </c>
      <c r="R65" s="20">
        <f>IF($B65="","",IF($H65="Isento ou não sujeito",0,IF(OR($H65&lt;&gt;"Sujeito",$D65="",$F65="",$G65="",$J65="",$N65="",COUNTIFS('Parâmetros'!$A$8:$A$107,$F65,'Parâmetros'!$L$8:$L$107,"Pronto a utilizar")&lt;&gt;1,$D65&lt;$N65,AND($O65&lt;&gt;"",$D65&gt;$O65),AND($J65="Percentual",OR($K65="",$L65&lt;&gt;"")),AND($J65="Montante fixo",OR($L65="",$K65&lt;&gt;""))),"",IFERROR(IF($J65="Percentual",$G65*$K65,IF($J65="Montante fixo",$L65,"")),""))))</f>
        <v/>
      </c>
      <c r="S65" s="22">
        <f>IF($B65="","",IFERROR(IFS($C65="","Data do facto em falta",$D65="","Data relevante para vigência em falta",$G65="","Valor tributável em falta",$H65="A confirmar","A confirmar tratamento",$H65="Isento ou não sujeito",IF($I65="","Fundamentação da exceção em falta","Registado sem estimativa"),$F65="","Parâmetro em falta",COUNTIF('Parâmetros'!$A$8:$A$107,$F65)&lt;&gt;1,"ID de parâmetro inválido ou duplicado",COUNTIFS('Parâmetros'!$A$8:$A$107,$F65,'Parâmetros'!$L$8:$L$107,"Pronto a utilizar")&lt;&gt;1,"Parâmetro incompleto ou inválido",OR($D65&lt;$N65,AND($O65&lt;&gt;"",$D65&gt;$O65)),"Data fora da vigência",OR(AND($J65="Percentual",OR($K65="",$L65&lt;&gt;"")),AND($J65="Montante fixo",OR($L65="",$K65&lt;&gt;""))),"Configuração de taxa inválida",$Q65="Rever: parâmetro assinalado como não acumulável","Rever acumulação",$Q65="Confirmar acumulação","A confirmar acumulação",$H65="Sujeito",IF($Q65="Acumulação indicada","Calculado com acumulação indicada","Calculado"),TRUE,"Tratamento inválido"),"Erro de controlo"))</f>
        <v/>
      </c>
      <c r="T65" s="22">
        <f>IF($B65="","",IFERROR(VLOOKUP($F65,'Parâmetros'!$A$8:$J$107,10,0),""))</f>
        <v/>
      </c>
    </row>
    <row r="66" ht="32" customHeight="1">
      <c r="A66" s="12">
        <f>IF($B66="","",ROW()-4)</f>
        <v/>
      </c>
      <c r="B66" s="13" t="n"/>
      <c r="C66" s="14" t="n"/>
      <c r="D66" s="14" t="n"/>
      <c r="E66" s="15" t="n"/>
      <c r="F66" s="16" t="n"/>
      <c r="G66" s="17" t="n"/>
      <c r="H66" s="16" t="n"/>
      <c r="I66" s="15" t="n"/>
      <c r="J66" s="18">
        <f>IF($B66="","",IFERROR(VLOOKUP($F66,'Parâmetros'!$A$8:$D$107,4,0),""))</f>
        <v/>
      </c>
      <c r="K66" s="19">
        <f>IF($B66="","",IFERROR(VLOOKUP($F66,'Parâmetros'!$A$8:$E$107,5,0),""))</f>
        <v/>
      </c>
      <c r="L66" s="20">
        <f>IF($B66="","",IFERROR(VLOOKUP($F66,'Parâmetros'!$A$8:$F$107,6,0),""))</f>
        <v/>
      </c>
      <c r="M66" s="18">
        <f>IF($B66="","",IFERROR(VLOOKUP($F66,'Parâmetros'!$A$8:$I$107,9,0),""))</f>
        <v/>
      </c>
      <c r="N66" s="21">
        <f>IF($B66="","",IFERROR(VLOOKUP($F66,'Parâmetros'!$A$8:$G$107,7,0),""))</f>
        <v/>
      </c>
      <c r="O66" s="21">
        <f>IF($B66="","",IFERROR(VLOOKUP($F66,'Parâmetros'!$A$8:$H$107,8,0),""))</f>
        <v/>
      </c>
      <c r="P66" s="12">
        <f>IF($B66="","",COUNTIF($B$5:$B$104,$B66))</f>
        <v/>
      </c>
      <c r="Q66" s="22">
        <f>IF($B66="","",IF($P66&lt;=1,"Sem acumulação",IF(COUNTIFS($B$5:$B$104,$B66,$M$5:$M$104,"Não acumula")&gt;0,"Rever: parâmetro assinalado como não acumulável",IF(COUNTIFS($B$5:$B$104,$B66,$M$5:$M$104,"A confirmar")+COUNTIFS($B$5:$B$104,$B66,$M$5:$M$104,"")&gt;0,"Confirmar acumulação","Acumulação indicada"))))</f>
        <v/>
      </c>
      <c r="R66" s="20">
        <f>IF($B66="","",IF($H66="Isento ou não sujeito",0,IF(OR($H66&lt;&gt;"Sujeito",$D66="",$F66="",$G66="",$J66="",$N66="",COUNTIFS('Parâmetros'!$A$8:$A$107,$F66,'Parâmetros'!$L$8:$L$107,"Pronto a utilizar")&lt;&gt;1,$D66&lt;$N66,AND($O66&lt;&gt;"",$D66&gt;$O66),AND($J66="Percentual",OR($K66="",$L66&lt;&gt;"")),AND($J66="Montante fixo",OR($L66="",$K66&lt;&gt;""))),"",IFERROR(IF($J66="Percentual",$G66*$K66,IF($J66="Montante fixo",$L66,"")),""))))</f>
        <v/>
      </c>
      <c r="S66" s="22">
        <f>IF($B66="","",IFERROR(IFS($C66="","Data do facto em falta",$D66="","Data relevante para vigência em falta",$G66="","Valor tributável em falta",$H66="A confirmar","A confirmar tratamento",$H66="Isento ou não sujeito",IF($I66="","Fundamentação da exceção em falta","Registado sem estimativa"),$F66="","Parâmetro em falta",COUNTIF('Parâmetros'!$A$8:$A$107,$F66)&lt;&gt;1,"ID de parâmetro inválido ou duplicado",COUNTIFS('Parâmetros'!$A$8:$A$107,$F66,'Parâmetros'!$L$8:$L$107,"Pronto a utilizar")&lt;&gt;1,"Parâmetro incompleto ou inválido",OR($D66&lt;$N66,AND($O66&lt;&gt;"",$D66&gt;$O66)),"Data fora da vigência",OR(AND($J66="Percentual",OR($K66="",$L66&lt;&gt;"")),AND($J66="Montante fixo",OR($L66="",$K66&lt;&gt;""))),"Configuração de taxa inválida",$Q66="Rever: parâmetro assinalado como não acumulável","Rever acumulação",$Q66="Confirmar acumulação","A confirmar acumulação",$H66="Sujeito",IF($Q66="Acumulação indicada","Calculado com acumulação indicada","Calculado"),TRUE,"Tratamento inválido"),"Erro de controlo"))</f>
        <v/>
      </c>
      <c r="T66" s="22">
        <f>IF($B66="","",IFERROR(VLOOKUP($F66,'Parâmetros'!$A$8:$J$107,10,0),""))</f>
        <v/>
      </c>
    </row>
    <row r="67" ht="32" customHeight="1">
      <c r="A67" s="12">
        <f>IF($B67="","",ROW()-4)</f>
        <v/>
      </c>
      <c r="B67" s="13" t="n"/>
      <c r="C67" s="14" t="n"/>
      <c r="D67" s="14" t="n"/>
      <c r="E67" s="15" t="n"/>
      <c r="F67" s="16" t="n"/>
      <c r="G67" s="17" t="n"/>
      <c r="H67" s="16" t="n"/>
      <c r="I67" s="15" t="n"/>
      <c r="J67" s="18">
        <f>IF($B67="","",IFERROR(VLOOKUP($F67,'Parâmetros'!$A$8:$D$107,4,0),""))</f>
        <v/>
      </c>
      <c r="K67" s="19">
        <f>IF($B67="","",IFERROR(VLOOKUP($F67,'Parâmetros'!$A$8:$E$107,5,0),""))</f>
        <v/>
      </c>
      <c r="L67" s="20">
        <f>IF($B67="","",IFERROR(VLOOKUP($F67,'Parâmetros'!$A$8:$F$107,6,0),""))</f>
        <v/>
      </c>
      <c r="M67" s="18">
        <f>IF($B67="","",IFERROR(VLOOKUP($F67,'Parâmetros'!$A$8:$I$107,9,0),""))</f>
        <v/>
      </c>
      <c r="N67" s="21">
        <f>IF($B67="","",IFERROR(VLOOKUP($F67,'Parâmetros'!$A$8:$G$107,7,0),""))</f>
        <v/>
      </c>
      <c r="O67" s="21">
        <f>IF($B67="","",IFERROR(VLOOKUP($F67,'Parâmetros'!$A$8:$H$107,8,0),""))</f>
        <v/>
      </c>
      <c r="P67" s="12">
        <f>IF($B67="","",COUNTIF($B$5:$B$104,$B67))</f>
        <v/>
      </c>
      <c r="Q67" s="22">
        <f>IF($B67="","",IF($P67&lt;=1,"Sem acumulação",IF(COUNTIFS($B$5:$B$104,$B67,$M$5:$M$104,"Não acumula")&gt;0,"Rever: parâmetro assinalado como não acumulável",IF(COUNTIFS($B$5:$B$104,$B67,$M$5:$M$104,"A confirmar")+COUNTIFS($B$5:$B$104,$B67,$M$5:$M$104,"")&gt;0,"Confirmar acumulação","Acumulação indicada"))))</f>
        <v/>
      </c>
      <c r="R67" s="20">
        <f>IF($B67="","",IF($H67="Isento ou não sujeito",0,IF(OR($H67&lt;&gt;"Sujeito",$D67="",$F67="",$G67="",$J67="",$N67="",COUNTIFS('Parâmetros'!$A$8:$A$107,$F67,'Parâmetros'!$L$8:$L$107,"Pronto a utilizar")&lt;&gt;1,$D67&lt;$N67,AND($O67&lt;&gt;"",$D67&gt;$O67),AND($J67="Percentual",OR($K67="",$L67&lt;&gt;"")),AND($J67="Montante fixo",OR($L67="",$K67&lt;&gt;""))),"",IFERROR(IF($J67="Percentual",$G67*$K67,IF($J67="Montante fixo",$L67,"")),""))))</f>
        <v/>
      </c>
      <c r="S67" s="22">
        <f>IF($B67="","",IFERROR(IFS($C67="","Data do facto em falta",$D67="","Data relevante para vigência em falta",$G67="","Valor tributável em falta",$H67="A confirmar","A confirmar tratamento",$H67="Isento ou não sujeito",IF($I67="","Fundamentação da exceção em falta","Registado sem estimativa"),$F67="","Parâmetro em falta",COUNTIF('Parâmetros'!$A$8:$A$107,$F67)&lt;&gt;1,"ID de parâmetro inválido ou duplicado",COUNTIFS('Parâmetros'!$A$8:$A$107,$F67,'Parâmetros'!$L$8:$L$107,"Pronto a utilizar")&lt;&gt;1,"Parâmetro incompleto ou inválido",OR($D67&lt;$N67,AND($O67&lt;&gt;"",$D67&gt;$O67)),"Data fora da vigência",OR(AND($J67="Percentual",OR($K67="",$L67&lt;&gt;"")),AND($J67="Montante fixo",OR($L67="",$K67&lt;&gt;""))),"Configuração de taxa inválida",$Q67="Rever: parâmetro assinalado como não acumulável","Rever acumulação",$Q67="Confirmar acumulação","A confirmar acumulação",$H67="Sujeito",IF($Q67="Acumulação indicada","Calculado com acumulação indicada","Calculado"),TRUE,"Tratamento inválido"),"Erro de controlo"))</f>
        <v/>
      </c>
      <c r="T67" s="22">
        <f>IF($B67="","",IFERROR(VLOOKUP($F67,'Parâmetros'!$A$8:$J$107,10,0),""))</f>
        <v/>
      </c>
    </row>
    <row r="68" ht="32" customHeight="1">
      <c r="A68" s="12">
        <f>IF($B68="","",ROW()-4)</f>
        <v/>
      </c>
      <c r="B68" s="13" t="n"/>
      <c r="C68" s="14" t="n"/>
      <c r="D68" s="14" t="n"/>
      <c r="E68" s="15" t="n"/>
      <c r="F68" s="16" t="n"/>
      <c r="G68" s="17" t="n"/>
      <c r="H68" s="16" t="n"/>
      <c r="I68" s="15" t="n"/>
      <c r="J68" s="18">
        <f>IF($B68="","",IFERROR(VLOOKUP($F68,'Parâmetros'!$A$8:$D$107,4,0),""))</f>
        <v/>
      </c>
      <c r="K68" s="19">
        <f>IF($B68="","",IFERROR(VLOOKUP($F68,'Parâmetros'!$A$8:$E$107,5,0),""))</f>
        <v/>
      </c>
      <c r="L68" s="20">
        <f>IF($B68="","",IFERROR(VLOOKUP($F68,'Parâmetros'!$A$8:$F$107,6,0),""))</f>
        <v/>
      </c>
      <c r="M68" s="18">
        <f>IF($B68="","",IFERROR(VLOOKUP($F68,'Parâmetros'!$A$8:$I$107,9,0),""))</f>
        <v/>
      </c>
      <c r="N68" s="21">
        <f>IF($B68="","",IFERROR(VLOOKUP($F68,'Parâmetros'!$A$8:$G$107,7,0),""))</f>
        <v/>
      </c>
      <c r="O68" s="21">
        <f>IF($B68="","",IFERROR(VLOOKUP($F68,'Parâmetros'!$A$8:$H$107,8,0),""))</f>
        <v/>
      </c>
      <c r="P68" s="12">
        <f>IF($B68="","",COUNTIF($B$5:$B$104,$B68))</f>
        <v/>
      </c>
      <c r="Q68" s="22">
        <f>IF($B68="","",IF($P68&lt;=1,"Sem acumulação",IF(COUNTIFS($B$5:$B$104,$B68,$M$5:$M$104,"Não acumula")&gt;0,"Rever: parâmetro assinalado como não acumulável",IF(COUNTIFS($B$5:$B$104,$B68,$M$5:$M$104,"A confirmar")+COUNTIFS($B$5:$B$104,$B68,$M$5:$M$104,"")&gt;0,"Confirmar acumulação","Acumulação indicada"))))</f>
        <v/>
      </c>
      <c r="R68" s="20">
        <f>IF($B68="","",IF($H68="Isento ou não sujeito",0,IF(OR($H68&lt;&gt;"Sujeito",$D68="",$F68="",$G68="",$J68="",$N68="",COUNTIFS('Parâmetros'!$A$8:$A$107,$F68,'Parâmetros'!$L$8:$L$107,"Pronto a utilizar")&lt;&gt;1,$D68&lt;$N68,AND($O68&lt;&gt;"",$D68&gt;$O68),AND($J68="Percentual",OR($K68="",$L68&lt;&gt;"")),AND($J68="Montante fixo",OR($L68="",$K68&lt;&gt;""))),"",IFERROR(IF($J68="Percentual",$G68*$K68,IF($J68="Montante fixo",$L68,"")),""))))</f>
        <v/>
      </c>
      <c r="S68" s="22">
        <f>IF($B68="","",IFERROR(IFS($C68="","Data do facto em falta",$D68="","Data relevante para vigência em falta",$G68="","Valor tributável em falta",$H68="A confirmar","A confirmar tratamento",$H68="Isento ou não sujeito",IF($I68="","Fundamentação da exceção em falta","Registado sem estimativa"),$F68="","Parâmetro em falta",COUNTIF('Parâmetros'!$A$8:$A$107,$F68)&lt;&gt;1,"ID de parâmetro inválido ou duplicado",COUNTIFS('Parâmetros'!$A$8:$A$107,$F68,'Parâmetros'!$L$8:$L$107,"Pronto a utilizar")&lt;&gt;1,"Parâmetro incompleto ou inválido",OR($D68&lt;$N68,AND($O68&lt;&gt;"",$D68&gt;$O68)),"Data fora da vigência",OR(AND($J68="Percentual",OR($K68="",$L68&lt;&gt;"")),AND($J68="Montante fixo",OR($L68="",$K68&lt;&gt;""))),"Configuração de taxa inválida",$Q68="Rever: parâmetro assinalado como não acumulável","Rever acumulação",$Q68="Confirmar acumulação","A confirmar acumulação",$H68="Sujeito",IF($Q68="Acumulação indicada","Calculado com acumulação indicada","Calculado"),TRUE,"Tratamento inválido"),"Erro de controlo"))</f>
        <v/>
      </c>
      <c r="T68" s="22">
        <f>IF($B68="","",IFERROR(VLOOKUP($F68,'Parâmetros'!$A$8:$J$107,10,0),""))</f>
        <v/>
      </c>
    </row>
    <row r="69" ht="32" customHeight="1">
      <c r="A69" s="12">
        <f>IF($B69="","",ROW()-4)</f>
        <v/>
      </c>
      <c r="B69" s="13" t="n"/>
      <c r="C69" s="14" t="n"/>
      <c r="D69" s="14" t="n"/>
      <c r="E69" s="15" t="n"/>
      <c r="F69" s="16" t="n"/>
      <c r="G69" s="17" t="n"/>
      <c r="H69" s="16" t="n"/>
      <c r="I69" s="15" t="n"/>
      <c r="J69" s="18">
        <f>IF($B69="","",IFERROR(VLOOKUP($F69,'Parâmetros'!$A$8:$D$107,4,0),""))</f>
        <v/>
      </c>
      <c r="K69" s="19">
        <f>IF($B69="","",IFERROR(VLOOKUP($F69,'Parâmetros'!$A$8:$E$107,5,0),""))</f>
        <v/>
      </c>
      <c r="L69" s="20">
        <f>IF($B69="","",IFERROR(VLOOKUP($F69,'Parâmetros'!$A$8:$F$107,6,0),""))</f>
        <v/>
      </c>
      <c r="M69" s="18">
        <f>IF($B69="","",IFERROR(VLOOKUP($F69,'Parâmetros'!$A$8:$I$107,9,0),""))</f>
        <v/>
      </c>
      <c r="N69" s="21">
        <f>IF($B69="","",IFERROR(VLOOKUP($F69,'Parâmetros'!$A$8:$G$107,7,0),""))</f>
        <v/>
      </c>
      <c r="O69" s="21">
        <f>IF($B69="","",IFERROR(VLOOKUP($F69,'Parâmetros'!$A$8:$H$107,8,0),""))</f>
        <v/>
      </c>
      <c r="P69" s="12">
        <f>IF($B69="","",COUNTIF($B$5:$B$104,$B69))</f>
        <v/>
      </c>
      <c r="Q69" s="22">
        <f>IF($B69="","",IF($P69&lt;=1,"Sem acumulação",IF(COUNTIFS($B$5:$B$104,$B69,$M$5:$M$104,"Não acumula")&gt;0,"Rever: parâmetro assinalado como não acumulável",IF(COUNTIFS($B$5:$B$104,$B69,$M$5:$M$104,"A confirmar")+COUNTIFS($B$5:$B$104,$B69,$M$5:$M$104,"")&gt;0,"Confirmar acumulação","Acumulação indicada"))))</f>
        <v/>
      </c>
      <c r="R69" s="20">
        <f>IF($B69="","",IF($H69="Isento ou não sujeito",0,IF(OR($H69&lt;&gt;"Sujeito",$D69="",$F69="",$G69="",$J69="",$N69="",COUNTIFS('Parâmetros'!$A$8:$A$107,$F69,'Parâmetros'!$L$8:$L$107,"Pronto a utilizar")&lt;&gt;1,$D69&lt;$N69,AND($O69&lt;&gt;"",$D69&gt;$O69),AND($J69="Percentual",OR($K69="",$L69&lt;&gt;"")),AND($J69="Montante fixo",OR($L69="",$K69&lt;&gt;""))),"",IFERROR(IF($J69="Percentual",$G69*$K69,IF($J69="Montante fixo",$L69,"")),""))))</f>
        <v/>
      </c>
      <c r="S69" s="22">
        <f>IF($B69="","",IFERROR(IFS($C69="","Data do facto em falta",$D69="","Data relevante para vigência em falta",$G69="","Valor tributável em falta",$H69="A confirmar","A confirmar tratamento",$H69="Isento ou não sujeito",IF($I69="","Fundamentação da exceção em falta","Registado sem estimativa"),$F69="","Parâmetro em falta",COUNTIF('Parâmetros'!$A$8:$A$107,$F69)&lt;&gt;1,"ID de parâmetro inválido ou duplicado",COUNTIFS('Parâmetros'!$A$8:$A$107,$F69,'Parâmetros'!$L$8:$L$107,"Pronto a utilizar")&lt;&gt;1,"Parâmetro incompleto ou inválido",OR($D69&lt;$N69,AND($O69&lt;&gt;"",$D69&gt;$O69)),"Data fora da vigência",OR(AND($J69="Percentual",OR($K69="",$L69&lt;&gt;"")),AND($J69="Montante fixo",OR($L69="",$K69&lt;&gt;""))),"Configuração de taxa inválida",$Q69="Rever: parâmetro assinalado como não acumulável","Rever acumulação",$Q69="Confirmar acumulação","A confirmar acumulação",$H69="Sujeito",IF($Q69="Acumulação indicada","Calculado com acumulação indicada","Calculado"),TRUE,"Tratamento inválido"),"Erro de controlo"))</f>
        <v/>
      </c>
      <c r="T69" s="22">
        <f>IF($B69="","",IFERROR(VLOOKUP($F69,'Parâmetros'!$A$8:$J$107,10,0),""))</f>
        <v/>
      </c>
    </row>
    <row r="70" ht="32" customHeight="1">
      <c r="A70" s="12">
        <f>IF($B70="","",ROW()-4)</f>
        <v/>
      </c>
      <c r="B70" s="13" t="n"/>
      <c r="C70" s="14" t="n"/>
      <c r="D70" s="14" t="n"/>
      <c r="E70" s="15" t="n"/>
      <c r="F70" s="16" t="n"/>
      <c r="G70" s="17" t="n"/>
      <c r="H70" s="16" t="n"/>
      <c r="I70" s="15" t="n"/>
      <c r="J70" s="18">
        <f>IF($B70="","",IFERROR(VLOOKUP($F70,'Parâmetros'!$A$8:$D$107,4,0),""))</f>
        <v/>
      </c>
      <c r="K70" s="19">
        <f>IF($B70="","",IFERROR(VLOOKUP($F70,'Parâmetros'!$A$8:$E$107,5,0),""))</f>
        <v/>
      </c>
      <c r="L70" s="20">
        <f>IF($B70="","",IFERROR(VLOOKUP($F70,'Parâmetros'!$A$8:$F$107,6,0),""))</f>
        <v/>
      </c>
      <c r="M70" s="18">
        <f>IF($B70="","",IFERROR(VLOOKUP($F70,'Parâmetros'!$A$8:$I$107,9,0),""))</f>
        <v/>
      </c>
      <c r="N70" s="21">
        <f>IF($B70="","",IFERROR(VLOOKUP($F70,'Parâmetros'!$A$8:$G$107,7,0),""))</f>
        <v/>
      </c>
      <c r="O70" s="21">
        <f>IF($B70="","",IFERROR(VLOOKUP($F70,'Parâmetros'!$A$8:$H$107,8,0),""))</f>
        <v/>
      </c>
      <c r="P70" s="12">
        <f>IF($B70="","",COUNTIF($B$5:$B$104,$B70))</f>
        <v/>
      </c>
      <c r="Q70" s="22">
        <f>IF($B70="","",IF($P70&lt;=1,"Sem acumulação",IF(COUNTIFS($B$5:$B$104,$B70,$M$5:$M$104,"Não acumula")&gt;0,"Rever: parâmetro assinalado como não acumulável",IF(COUNTIFS($B$5:$B$104,$B70,$M$5:$M$104,"A confirmar")+COUNTIFS($B$5:$B$104,$B70,$M$5:$M$104,"")&gt;0,"Confirmar acumulação","Acumulação indicada"))))</f>
        <v/>
      </c>
      <c r="R70" s="20">
        <f>IF($B70="","",IF($H70="Isento ou não sujeito",0,IF(OR($H70&lt;&gt;"Sujeito",$D70="",$F70="",$G70="",$J70="",$N70="",COUNTIFS('Parâmetros'!$A$8:$A$107,$F70,'Parâmetros'!$L$8:$L$107,"Pronto a utilizar")&lt;&gt;1,$D70&lt;$N70,AND($O70&lt;&gt;"",$D70&gt;$O70),AND($J70="Percentual",OR($K70="",$L70&lt;&gt;"")),AND($J70="Montante fixo",OR($L70="",$K70&lt;&gt;""))),"",IFERROR(IF($J70="Percentual",$G70*$K70,IF($J70="Montante fixo",$L70,"")),""))))</f>
        <v/>
      </c>
      <c r="S70" s="22">
        <f>IF($B70="","",IFERROR(IFS($C70="","Data do facto em falta",$D70="","Data relevante para vigência em falta",$G70="","Valor tributável em falta",$H70="A confirmar","A confirmar tratamento",$H70="Isento ou não sujeito",IF($I70="","Fundamentação da exceção em falta","Registado sem estimativa"),$F70="","Parâmetro em falta",COUNTIF('Parâmetros'!$A$8:$A$107,$F70)&lt;&gt;1,"ID de parâmetro inválido ou duplicado",COUNTIFS('Parâmetros'!$A$8:$A$107,$F70,'Parâmetros'!$L$8:$L$107,"Pronto a utilizar")&lt;&gt;1,"Parâmetro incompleto ou inválido",OR($D70&lt;$N70,AND($O70&lt;&gt;"",$D70&gt;$O70)),"Data fora da vigência",OR(AND($J70="Percentual",OR($K70="",$L70&lt;&gt;"")),AND($J70="Montante fixo",OR($L70="",$K70&lt;&gt;""))),"Configuração de taxa inválida",$Q70="Rever: parâmetro assinalado como não acumulável","Rever acumulação",$Q70="Confirmar acumulação","A confirmar acumulação",$H70="Sujeito",IF($Q70="Acumulação indicada","Calculado com acumulação indicada","Calculado"),TRUE,"Tratamento inválido"),"Erro de controlo"))</f>
        <v/>
      </c>
      <c r="T70" s="22">
        <f>IF($B70="","",IFERROR(VLOOKUP($F70,'Parâmetros'!$A$8:$J$107,10,0),""))</f>
        <v/>
      </c>
    </row>
    <row r="71" ht="32" customHeight="1">
      <c r="A71" s="12">
        <f>IF($B71="","",ROW()-4)</f>
        <v/>
      </c>
      <c r="B71" s="13" t="n"/>
      <c r="C71" s="14" t="n"/>
      <c r="D71" s="14" t="n"/>
      <c r="E71" s="15" t="n"/>
      <c r="F71" s="16" t="n"/>
      <c r="G71" s="17" t="n"/>
      <c r="H71" s="16" t="n"/>
      <c r="I71" s="15" t="n"/>
      <c r="J71" s="18">
        <f>IF($B71="","",IFERROR(VLOOKUP($F71,'Parâmetros'!$A$8:$D$107,4,0),""))</f>
        <v/>
      </c>
      <c r="K71" s="19">
        <f>IF($B71="","",IFERROR(VLOOKUP($F71,'Parâmetros'!$A$8:$E$107,5,0),""))</f>
        <v/>
      </c>
      <c r="L71" s="20">
        <f>IF($B71="","",IFERROR(VLOOKUP($F71,'Parâmetros'!$A$8:$F$107,6,0),""))</f>
        <v/>
      </c>
      <c r="M71" s="18">
        <f>IF($B71="","",IFERROR(VLOOKUP($F71,'Parâmetros'!$A$8:$I$107,9,0),""))</f>
        <v/>
      </c>
      <c r="N71" s="21">
        <f>IF($B71="","",IFERROR(VLOOKUP($F71,'Parâmetros'!$A$8:$G$107,7,0),""))</f>
        <v/>
      </c>
      <c r="O71" s="21">
        <f>IF($B71="","",IFERROR(VLOOKUP($F71,'Parâmetros'!$A$8:$H$107,8,0),""))</f>
        <v/>
      </c>
      <c r="P71" s="12">
        <f>IF($B71="","",COUNTIF($B$5:$B$104,$B71))</f>
        <v/>
      </c>
      <c r="Q71" s="22">
        <f>IF($B71="","",IF($P71&lt;=1,"Sem acumulação",IF(COUNTIFS($B$5:$B$104,$B71,$M$5:$M$104,"Não acumula")&gt;0,"Rever: parâmetro assinalado como não acumulável",IF(COUNTIFS($B$5:$B$104,$B71,$M$5:$M$104,"A confirmar")+COUNTIFS($B$5:$B$104,$B71,$M$5:$M$104,"")&gt;0,"Confirmar acumulação","Acumulação indicada"))))</f>
        <v/>
      </c>
      <c r="R71" s="20">
        <f>IF($B71="","",IF($H71="Isento ou não sujeito",0,IF(OR($H71&lt;&gt;"Sujeito",$D71="",$F71="",$G71="",$J71="",$N71="",COUNTIFS('Parâmetros'!$A$8:$A$107,$F71,'Parâmetros'!$L$8:$L$107,"Pronto a utilizar")&lt;&gt;1,$D71&lt;$N71,AND($O71&lt;&gt;"",$D71&gt;$O71),AND($J71="Percentual",OR($K71="",$L71&lt;&gt;"")),AND($J71="Montante fixo",OR($L71="",$K71&lt;&gt;""))),"",IFERROR(IF($J71="Percentual",$G71*$K71,IF($J71="Montante fixo",$L71,"")),""))))</f>
        <v/>
      </c>
      <c r="S71" s="22">
        <f>IF($B71="","",IFERROR(IFS($C71="","Data do facto em falta",$D71="","Data relevante para vigência em falta",$G71="","Valor tributável em falta",$H71="A confirmar","A confirmar tratamento",$H71="Isento ou não sujeito",IF($I71="","Fundamentação da exceção em falta","Registado sem estimativa"),$F71="","Parâmetro em falta",COUNTIF('Parâmetros'!$A$8:$A$107,$F71)&lt;&gt;1,"ID de parâmetro inválido ou duplicado",COUNTIFS('Parâmetros'!$A$8:$A$107,$F71,'Parâmetros'!$L$8:$L$107,"Pronto a utilizar")&lt;&gt;1,"Parâmetro incompleto ou inválido",OR($D71&lt;$N71,AND($O71&lt;&gt;"",$D71&gt;$O71)),"Data fora da vigência",OR(AND($J71="Percentual",OR($K71="",$L71&lt;&gt;"")),AND($J71="Montante fixo",OR($L71="",$K71&lt;&gt;""))),"Configuração de taxa inválida",$Q71="Rever: parâmetro assinalado como não acumulável","Rever acumulação",$Q71="Confirmar acumulação","A confirmar acumulação",$H71="Sujeito",IF($Q71="Acumulação indicada","Calculado com acumulação indicada","Calculado"),TRUE,"Tratamento inválido"),"Erro de controlo"))</f>
        <v/>
      </c>
      <c r="T71" s="22">
        <f>IF($B71="","",IFERROR(VLOOKUP($F71,'Parâmetros'!$A$8:$J$107,10,0),""))</f>
        <v/>
      </c>
    </row>
    <row r="72" ht="32" customHeight="1">
      <c r="A72" s="12">
        <f>IF($B72="","",ROW()-4)</f>
        <v/>
      </c>
      <c r="B72" s="13" t="n"/>
      <c r="C72" s="14" t="n"/>
      <c r="D72" s="14" t="n"/>
      <c r="E72" s="15" t="n"/>
      <c r="F72" s="16" t="n"/>
      <c r="G72" s="17" t="n"/>
      <c r="H72" s="16" t="n"/>
      <c r="I72" s="15" t="n"/>
      <c r="J72" s="18">
        <f>IF($B72="","",IFERROR(VLOOKUP($F72,'Parâmetros'!$A$8:$D$107,4,0),""))</f>
        <v/>
      </c>
      <c r="K72" s="19">
        <f>IF($B72="","",IFERROR(VLOOKUP($F72,'Parâmetros'!$A$8:$E$107,5,0),""))</f>
        <v/>
      </c>
      <c r="L72" s="20">
        <f>IF($B72="","",IFERROR(VLOOKUP($F72,'Parâmetros'!$A$8:$F$107,6,0),""))</f>
        <v/>
      </c>
      <c r="M72" s="18">
        <f>IF($B72="","",IFERROR(VLOOKUP($F72,'Parâmetros'!$A$8:$I$107,9,0),""))</f>
        <v/>
      </c>
      <c r="N72" s="21">
        <f>IF($B72="","",IFERROR(VLOOKUP($F72,'Parâmetros'!$A$8:$G$107,7,0),""))</f>
        <v/>
      </c>
      <c r="O72" s="21">
        <f>IF($B72="","",IFERROR(VLOOKUP($F72,'Parâmetros'!$A$8:$H$107,8,0),""))</f>
        <v/>
      </c>
      <c r="P72" s="12">
        <f>IF($B72="","",COUNTIF($B$5:$B$104,$B72))</f>
        <v/>
      </c>
      <c r="Q72" s="22">
        <f>IF($B72="","",IF($P72&lt;=1,"Sem acumulação",IF(COUNTIFS($B$5:$B$104,$B72,$M$5:$M$104,"Não acumula")&gt;0,"Rever: parâmetro assinalado como não acumulável",IF(COUNTIFS($B$5:$B$104,$B72,$M$5:$M$104,"A confirmar")+COUNTIFS($B$5:$B$104,$B72,$M$5:$M$104,"")&gt;0,"Confirmar acumulação","Acumulação indicada"))))</f>
        <v/>
      </c>
      <c r="R72" s="20">
        <f>IF($B72="","",IF($H72="Isento ou não sujeito",0,IF(OR($H72&lt;&gt;"Sujeito",$D72="",$F72="",$G72="",$J72="",$N72="",COUNTIFS('Parâmetros'!$A$8:$A$107,$F72,'Parâmetros'!$L$8:$L$107,"Pronto a utilizar")&lt;&gt;1,$D72&lt;$N72,AND($O72&lt;&gt;"",$D72&gt;$O72),AND($J72="Percentual",OR($K72="",$L72&lt;&gt;"")),AND($J72="Montante fixo",OR($L72="",$K72&lt;&gt;""))),"",IFERROR(IF($J72="Percentual",$G72*$K72,IF($J72="Montante fixo",$L72,"")),""))))</f>
        <v/>
      </c>
      <c r="S72" s="22">
        <f>IF($B72="","",IFERROR(IFS($C72="","Data do facto em falta",$D72="","Data relevante para vigência em falta",$G72="","Valor tributável em falta",$H72="A confirmar","A confirmar tratamento",$H72="Isento ou não sujeito",IF($I72="","Fundamentação da exceção em falta","Registado sem estimativa"),$F72="","Parâmetro em falta",COUNTIF('Parâmetros'!$A$8:$A$107,$F72)&lt;&gt;1,"ID de parâmetro inválido ou duplicado",COUNTIFS('Parâmetros'!$A$8:$A$107,$F72,'Parâmetros'!$L$8:$L$107,"Pronto a utilizar")&lt;&gt;1,"Parâmetro incompleto ou inválido",OR($D72&lt;$N72,AND($O72&lt;&gt;"",$D72&gt;$O72)),"Data fora da vigência",OR(AND($J72="Percentual",OR($K72="",$L72&lt;&gt;"")),AND($J72="Montante fixo",OR($L72="",$K72&lt;&gt;""))),"Configuração de taxa inválida",$Q72="Rever: parâmetro assinalado como não acumulável","Rever acumulação",$Q72="Confirmar acumulação","A confirmar acumulação",$H72="Sujeito",IF($Q72="Acumulação indicada","Calculado com acumulação indicada","Calculado"),TRUE,"Tratamento inválido"),"Erro de controlo"))</f>
        <v/>
      </c>
      <c r="T72" s="22">
        <f>IF($B72="","",IFERROR(VLOOKUP($F72,'Parâmetros'!$A$8:$J$107,10,0),""))</f>
        <v/>
      </c>
    </row>
    <row r="73" ht="32" customHeight="1">
      <c r="A73" s="12">
        <f>IF($B73="","",ROW()-4)</f>
        <v/>
      </c>
      <c r="B73" s="13" t="n"/>
      <c r="C73" s="14" t="n"/>
      <c r="D73" s="14" t="n"/>
      <c r="E73" s="15" t="n"/>
      <c r="F73" s="16" t="n"/>
      <c r="G73" s="17" t="n"/>
      <c r="H73" s="16" t="n"/>
      <c r="I73" s="15" t="n"/>
      <c r="J73" s="18">
        <f>IF($B73="","",IFERROR(VLOOKUP($F73,'Parâmetros'!$A$8:$D$107,4,0),""))</f>
        <v/>
      </c>
      <c r="K73" s="19">
        <f>IF($B73="","",IFERROR(VLOOKUP($F73,'Parâmetros'!$A$8:$E$107,5,0),""))</f>
        <v/>
      </c>
      <c r="L73" s="20">
        <f>IF($B73="","",IFERROR(VLOOKUP($F73,'Parâmetros'!$A$8:$F$107,6,0),""))</f>
        <v/>
      </c>
      <c r="M73" s="18">
        <f>IF($B73="","",IFERROR(VLOOKUP($F73,'Parâmetros'!$A$8:$I$107,9,0),""))</f>
        <v/>
      </c>
      <c r="N73" s="21">
        <f>IF($B73="","",IFERROR(VLOOKUP($F73,'Parâmetros'!$A$8:$G$107,7,0),""))</f>
        <v/>
      </c>
      <c r="O73" s="21">
        <f>IF($B73="","",IFERROR(VLOOKUP($F73,'Parâmetros'!$A$8:$H$107,8,0),""))</f>
        <v/>
      </c>
      <c r="P73" s="12">
        <f>IF($B73="","",COUNTIF($B$5:$B$104,$B73))</f>
        <v/>
      </c>
      <c r="Q73" s="22">
        <f>IF($B73="","",IF($P73&lt;=1,"Sem acumulação",IF(COUNTIFS($B$5:$B$104,$B73,$M$5:$M$104,"Não acumula")&gt;0,"Rever: parâmetro assinalado como não acumulável",IF(COUNTIFS($B$5:$B$104,$B73,$M$5:$M$104,"A confirmar")+COUNTIFS($B$5:$B$104,$B73,$M$5:$M$104,"")&gt;0,"Confirmar acumulação","Acumulação indicada"))))</f>
        <v/>
      </c>
      <c r="R73" s="20">
        <f>IF($B73="","",IF($H73="Isento ou não sujeito",0,IF(OR($H73&lt;&gt;"Sujeito",$D73="",$F73="",$G73="",$J73="",$N73="",COUNTIFS('Parâmetros'!$A$8:$A$107,$F73,'Parâmetros'!$L$8:$L$107,"Pronto a utilizar")&lt;&gt;1,$D73&lt;$N73,AND($O73&lt;&gt;"",$D73&gt;$O73),AND($J73="Percentual",OR($K73="",$L73&lt;&gt;"")),AND($J73="Montante fixo",OR($L73="",$K73&lt;&gt;""))),"",IFERROR(IF($J73="Percentual",$G73*$K73,IF($J73="Montante fixo",$L73,"")),""))))</f>
        <v/>
      </c>
      <c r="S73" s="22">
        <f>IF($B73="","",IFERROR(IFS($C73="","Data do facto em falta",$D73="","Data relevante para vigência em falta",$G73="","Valor tributável em falta",$H73="A confirmar","A confirmar tratamento",$H73="Isento ou não sujeito",IF($I73="","Fundamentação da exceção em falta","Registado sem estimativa"),$F73="","Parâmetro em falta",COUNTIF('Parâmetros'!$A$8:$A$107,$F73)&lt;&gt;1,"ID de parâmetro inválido ou duplicado",COUNTIFS('Parâmetros'!$A$8:$A$107,$F73,'Parâmetros'!$L$8:$L$107,"Pronto a utilizar")&lt;&gt;1,"Parâmetro incompleto ou inválido",OR($D73&lt;$N73,AND($O73&lt;&gt;"",$D73&gt;$O73)),"Data fora da vigência",OR(AND($J73="Percentual",OR($K73="",$L73&lt;&gt;"")),AND($J73="Montante fixo",OR($L73="",$K73&lt;&gt;""))),"Configuração de taxa inválida",$Q73="Rever: parâmetro assinalado como não acumulável","Rever acumulação",$Q73="Confirmar acumulação","A confirmar acumulação",$H73="Sujeito",IF($Q73="Acumulação indicada","Calculado com acumulação indicada","Calculado"),TRUE,"Tratamento inválido"),"Erro de controlo"))</f>
        <v/>
      </c>
      <c r="T73" s="22">
        <f>IF($B73="","",IFERROR(VLOOKUP($F73,'Parâmetros'!$A$8:$J$107,10,0),""))</f>
        <v/>
      </c>
    </row>
    <row r="74" ht="32" customHeight="1">
      <c r="A74" s="12">
        <f>IF($B74="","",ROW()-4)</f>
        <v/>
      </c>
      <c r="B74" s="13" t="n"/>
      <c r="C74" s="14" t="n"/>
      <c r="D74" s="14" t="n"/>
      <c r="E74" s="15" t="n"/>
      <c r="F74" s="16" t="n"/>
      <c r="G74" s="17" t="n"/>
      <c r="H74" s="16" t="n"/>
      <c r="I74" s="15" t="n"/>
      <c r="J74" s="18">
        <f>IF($B74="","",IFERROR(VLOOKUP($F74,'Parâmetros'!$A$8:$D$107,4,0),""))</f>
        <v/>
      </c>
      <c r="K74" s="19">
        <f>IF($B74="","",IFERROR(VLOOKUP($F74,'Parâmetros'!$A$8:$E$107,5,0),""))</f>
        <v/>
      </c>
      <c r="L74" s="20">
        <f>IF($B74="","",IFERROR(VLOOKUP($F74,'Parâmetros'!$A$8:$F$107,6,0),""))</f>
        <v/>
      </c>
      <c r="M74" s="18">
        <f>IF($B74="","",IFERROR(VLOOKUP($F74,'Parâmetros'!$A$8:$I$107,9,0),""))</f>
        <v/>
      </c>
      <c r="N74" s="21">
        <f>IF($B74="","",IFERROR(VLOOKUP($F74,'Parâmetros'!$A$8:$G$107,7,0),""))</f>
        <v/>
      </c>
      <c r="O74" s="21">
        <f>IF($B74="","",IFERROR(VLOOKUP($F74,'Parâmetros'!$A$8:$H$107,8,0),""))</f>
        <v/>
      </c>
      <c r="P74" s="12">
        <f>IF($B74="","",COUNTIF($B$5:$B$104,$B74))</f>
        <v/>
      </c>
      <c r="Q74" s="22">
        <f>IF($B74="","",IF($P74&lt;=1,"Sem acumulação",IF(COUNTIFS($B$5:$B$104,$B74,$M$5:$M$104,"Não acumula")&gt;0,"Rever: parâmetro assinalado como não acumulável",IF(COUNTIFS($B$5:$B$104,$B74,$M$5:$M$104,"A confirmar")+COUNTIFS($B$5:$B$104,$B74,$M$5:$M$104,"")&gt;0,"Confirmar acumulação","Acumulação indicada"))))</f>
        <v/>
      </c>
      <c r="R74" s="20">
        <f>IF($B74="","",IF($H74="Isento ou não sujeito",0,IF(OR($H74&lt;&gt;"Sujeito",$D74="",$F74="",$G74="",$J74="",$N74="",COUNTIFS('Parâmetros'!$A$8:$A$107,$F74,'Parâmetros'!$L$8:$L$107,"Pronto a utilizar")&lt;&gt;1,$D74&lt;$N74,AND($O74&lt;&gt;"",$D74&gt;$O74),AND($J74="Percentual",OR($K74="",$L74&lt;&gt;"")),AND($J74="Montante fixo",OR($L74="",$K74&lt;&gt;""))),"",IFERROR(IF($J74="Percentual",$G74*$K74,IF($J74="Montante fixo",$L74,"")),""))))</f>
        <v/>
      </c>
      <c r="S74" s="22">
        <f>IF($B74="","",IFERROR(IFS($C74="","Data do facto em falta",$D74="","Data relevante para vigência em falta",$G74="","Valor tributável em falta",$H74="A confirmar","A confirmar tratamento",$H74="Isento ou não sujeito",IF($I74="","Fundamentação da exceção em falta","Registado sem estimativa"),$F74="","Parâmetro em falta",COUNTIF('Parâmetros'!$A$8:$A$107,$F74)&lt;&gt;1,"ID de parâmetro inválido ou duplicado",COUNTIFS('Parâmetros'!$A$8:$A$107,$F74,'Parâmetros'!$L$8:$L$107,"Pronto a utilizar")&lt;&gt;1,"Parâmetro incompleto ou inválido",OR($D74&lt;$N74,AND($O74&lt;&gt;"",$D74&gt;$O74)),"Data fora da vigência",OR(AND($J74="Percentual",OR($K74="",$L74&lt;&gt;"")),AND($J74="Montante fixo",OR($L74="",$K74&lt;&gt;""))),"Configuração de taxa inválida",$Q74="Rever: parâmetro assinalado como não acumulável","Rever acumulação",$Q74="Confirmar acumulação","A confirmar acumulação",$H74="Sujeito",IF($Q74="Acumulação indicada","Calculado com acumulação indicada","Calculado"),TRUE,"Tratamento inválido"),"Erro de controlo"))</f>
        <v/>
      </c>
      <c r="T74" s="22">
        <f>IF($B74="","",IFERROR(VLOOKUP($F74,'Parâmetros'!$A$8:$J$107,10,0),""))</f>
        <v/>
      </c>
    </row>
    <row r="75" ht="32" customHeight="1">
      <c r="A75" s="12">
        <f>IF($B75="","",ROW()-4)</f>
        <v/>
      </c>
      <c r="B75" s="13" t="n"/>
      <c r="C75" s="14" t="n"/>
      <c r="D75" s="14" t="n"/>
      <c r="E75" s="15" t="n"/>
      <c r="F75" s="16" t="n"/>
      <c r="G75" s="17" t="n"/>
      <c r="H75" s="16" t="n"/>
      <c r="I75" s="15" t="n"/>
      <c r="J75" s="18">
        <f>IF($B75="","",IFERROR(VLOOKUP($F75,'Parâmetros'!$A$8:$D$107,4,0),""))</f>
        <v/>
      </c>
      <c r="K75" s="19">
        <f>IF($B75="","",IFERROR(VLOOKUP($F75,'Parâmetros'!$A$8:$E$107,5,0),""))</f>
        <v/>
      </c>
      <c r="L75" s="20">
        <f>IF($B75="","",IFERROR(VLOOKUP($F75,'Parâmetros'!$A$8:$F$107,6,0),""))</f>
        <v/>
      </c>
      <c r="M75" s="18">
        <f>IF($B75="","",IFERROR(VLOOKUP($F75,'Parâmetros'!$A$8:$I$107,9,0),""))</f>
        <v/>
      </c>
      <c r="N75" s="21">
        <f>IF($B75="","",IFERROR(VLOOKUP($F75,'Parâmetros'!$A$8:$G$107,7,0),""))</f>
        <v/>
      </c>
      <c r="O75" s="21">
        <f>IF($B75="","",IFERROR(VLOOKUP($F75,'Parâmetros'!$A$8:$H$107,8,0),""))</f>
        <v/>
      </c>
      <c r="P75" s="12">
        <f>IF($B75="","",COUNTIF($B$5:$B$104,$B75))</f>
        <v/>
      </c>
      <c r="Q75" s="22">
        <f>IF($B75="","",IF($P75&lt;=1,"Sem acumulação",IF(COUNTIFS($B$5:$B$104,$B75,$M$5:$M$104,"Não acumula")&gt;0,"Rever: parâmetro assinalado como não acumulável",IF(COUNTIFS($B$5:$B$104,$B75,$M$5:$M$104,"A confirmar")+COUNTIFS($B$5:$B$104,$B75,$M$5:$M$104,"")&gt;0,"Confirmar acumulação","Acumulação indicada"))))</f>
        <v/>
      </c>
      <c r="R75" s="20">
        <f>IF($B75="","",IF($H75="Isento ou não sujeito",0,IF(OR($H75&lt;&gt;"Sujeito",$D75="",$F75="",$G75="",$J75="",$N75="",COUNTIFS('Parâmetros'!$A$8:$A$107,$F75,'Parâmetros'!$L$8:$L$107,"Pronto a utilizar")&lt;&gt;1,$D75&lt;$N75,AND($O75&lt;&gt;"",$D75&gt;$O75),AND($J75="Percentual",OR($K75="",$L75&lt;&gt;"")),AND($J75="Montante fixo",OR($L75="",$K75&lt;&gt;""))),"",IFERROR(IF($J75="Percentual",$G75*$K75,IF($J75="Montante fixo",$L75,"")),""))))</f>
        <v/>
      </c>
      <c r="S75" s="22">
        <f>IF($B75="","",IFERROR(IFS($C75="","Data do facto em falta",$D75="","Data relevante para vigência em falta",$G75="","Valor tributável em falta",$H75="A confirmar","A confirmar tratamento",$H75="Isento ou não sujeito",IF($I75="","Fundamentação da exceção em falta","Registado sem estimativa"),$F75="","Parâmetro em falta",COUNTIF('Parâmetros'!$A$8:$A$107,$F75)&lt;&gt;1,"ID de parâmetro inválido ou duplicado",COUNTIFS('Parâmetros'!$A$8:$A$107,$F75,'Parâmetros'!$L$8:$L$107,"Pronto a utilizar")&lt;&gt;1,"Parâmetro incompleto ou inválido",OR($D75&lt;$N75,AND($O75&lt;&gt;"",$D75&gt;$O75)),"Data fora da vigência",OR(AND($J75="Percentual",OR($K75="",$L75&lt;&gt;"")),AND($J75="Montante fixo",OR($L75="",$K75&lt;&gt;""))),"Configuração de taxa inválida",$Q75="Rever: parâmetro assinalado como não acumulável","Rever acumulação",$Q75="Confirmar acumulação","A confirmar acumulação",$H75="Sujeito",IF($Q75="Acumulação indicada","Calculado com acumulação indicada","Calculado"),TRUE,"Tratamento inválido"),"Erro de controlo"))</f>
        <v/>
      </c>
      <c r="T75" s="22">
        <f>IF($B75="","",IFERROR(VLOOKUP($F75,'Parâmetros'!$A$8:$J$107,10,0),""))</f>
        <v/>
      </c>
    </row>
    <row r="76" ht="32" customHeight="1">
      <c r="A76" s="12">
        <f>IF($B76="","",ROW()-4)</f>
        <v/>
      </c>
      <c r="B76" s="13" t="n"/>
      <c r="C76" s="14" t="n"/>
      <c r="D76" s="14" t="n"/>
      <c r="E76" s="15" t="n"/>
      <c r="F76" s="16" t="n"/>
      <c r="G76" s="17" t="n"/>
      <c r="H76" s="16" t="n"/>
      <c r="I76" s="15" t="n"/>
      <c r="J76" s="18">
        <f>IF($B76="","",IFERROR(VLOOKUP($F76,'Parâmetros'!$A$8:$D$107,4,0),""))</f>
        <v/>
      </c>
      <c r="K76" s="19">
        <f>IF($B76="","",IFERROR(VLOOKUP($F76,'Parâmetros'!$A$8:$E$107,5,0),""))</f>
        <v/>
      </c>
      <c r="L76" s="20">
        <f>IF($B76="","",IFERROR(VLOOKUP($F76,'Parâmetros'!$A$8:$F$107,6,0),""))</f>
        <v/>
      </c>
      <c r="M76" s="18">
        <f>IF($B76="","",IFERROR(VLOOKUP($F76,'Parâmetros'!$A$8:$I$107,9,0),""))</f>
        <v/>
      </c>
      <c r="N76" s="21">
        <f>IF($B76="","",IFERROR(VLOOKUP($F76,'Parâmetros'!$A$8:$G$107,7,0),""))</f>
        <v/>
      </c>
      <c r="O76" s="21">
        <f>IF($B76="","",IFERROR(VLOOKUP($F76,'Parâmetros'!$A$8:$H$107,8,0),""))</f>
        <v/>
      </c>
      <c r="P76" s="12">
        <f>IF($B76="","",COUNTIF($B$5:$B$104,$B76))</f>
        <v/>
      </c>
      <c r="Q76" s="22">
        <f>IF($B76="","",IF($P76&lt;=1,"Sem acumulação",IF(COUNTIFS($B$5:$B$104,$B76,$M$5:$M$104,"Não acumula")&gt;0,"Rever: parâmetro assinalado como não acumulável",IF(COUNTIFS($B$5:$B$104,$B76,$M$5:$M$104,"A confirmar")+COUNTIFS($B$5:$B$104,$B76,$M$5:$M$104,"")&gt;0,"Confirmar acumulação","Acumulação indicada"))))</f>
        <v/>
      </c>
      <c r="R76" s="20">
        <f>IF($B76="","",IF($H76="Isento ou não sujeito",0,IF(OR($H76&lt;&gt;"Sujeito",$D76="",$F76="",$G76="",$J76="",$N76="",COUNTIFS('Parâmetros'!$A$8:$A$107,$F76,'Parâmetros'!$L$8:$L$107,"Pronto a utilizar")&lt;&gt;1,$D76&lt;$N76,AND($O76&lt;&gt;"",$D76&gt;$O76),AND($J76="Percentual",OR($K76="",$L76&lt;&gt;"")),AND($J76="Montante fixo",OR($L76="",$K76&lt;&gt;""))),"",IFERROR(IF($J76="Percentual",$G76*$K76,IF($J76="Montante fixo",$L76,"")),""))))</f>
        <v/>
      </c>
      <c r="S76" s="22">
        <f>IF($B76="","",IFERROR(IFS($C76="","Data do facto em falta",$D76="","Data relevante para vigência em falta",$G76="","Valor tributável em falta",$H76="A confirmar","A confirmar tratamento",$H76="Isento ou não sujeito",IF($I76="","Fundamentação da exceção em falta","Registado sem estimativa"),$F76="","Parâmetro em falta",COUNTIF('Parâmetros'!$A$8:$A$107,$F76)&lt;&gt;1,"ID de parâmetro inválido ou duplicado",COUNTIFS('Parâmetros'!$A$8:$A$107,$F76,'Parâmetros'!$L$8:$L$107,"Pronto a utilizar")&lt;&gt;1,"Parâmetro incompleto ou inválido",OR($D76&lt;$N76,AND($O76&lt;&gt;"",$D76&gt;$O76)),"Data fora da vigência",OR(AND($J76="Percentual",OR($K76="",$L76&lt;&gt;"")),AND($J76="Montante fixo",OR($L76="",$K76&lt;&gt;""))),"Configuração de taxa inválida",$Q76="Rever: parâmetro assinalado como não acumulável","Rever acumulação",$Q76="Confirmar acumulação","A confirmar acumulação",$H76="Sujeito",IF($Q76="Acumulação indicada","Calculado com acumulação indicada","Calculado"),TRUE,"Tratamento inválido"),"Erro de controlo"))</f>
        <v/>
      </c>
      <c r="T76" s="22">
        <f>IF($B76="","",IFERROR(VLOOKUP($F76,'Parâmetros'!$A$8:$J$107,10,0),""))</f>
        <v/>
      </c>
    </row>
    <row r="77" ht="32" customHeight="1">
      <c r="A77" s="12">
        <f>IF($B77="","",ROW()-4)</f>
        <v/>
      </c>
      <c r="B77" s="13" t="n"/>
      <c r="C77" s="14" t="n"/>
      <c r="D77" s="14" t="n"/>
      <c r="E77" s="15" t="n"/>
      <c r="F77" s="16" t="n"/>
      <c r="G77" s="17" t="n"/>
      <c r="H77" s="16" t="n"/>
      <c r="I77" s="15" t="n"/>
      <c r="J77" s="18">
        <f>IF($B77="","",IFERROR(VLOOKUP($F77,'Parâmetros'!$A$8:$D$107,4,0),""))</f>
        <v/>
      </c>
      <c r="K77" s="19">
        <f>IF($B77="","",IFERROR(VLOOKUP($F77,'Parâmetros'!$A$8:$E$107,5,0),""))</f>
        <v/>
      </c>
      <c r="L77" s="20">
        <f>IF($B77="","",IFERROR(VLOOKUP($F77,'Parâmetros'!$A$8:$F$107,6,0),""))</f>
        <v/>
      </c>
      <c r="M77" s="18">
        <f>IF($B77="","",IFERROR(VLOOKUP($F77,'Parâmetros'!$A$8:$I$107,9,0),""))</f>
        <v/>
      </c>
      <c r="N77" s="21">
        <f>IF($B77="","",IFERROR(VLOOKUP($F77,'Parâmetros'!$A$8:$G$107,7,0),""))</f>
        <v/>
      </c>
      <c r="O77" s="21">
        <f>IF($B77="","",IFERROR(VLOOKUP($F77,'Parâmetros'!$A$8:$H$107,8,0),""))</f>
        <v/>
      </c>
      <c r="P77" s="12">
        <f>IF($B77="","",COUNTIF($B$5:$B$104,$B77))</f>
        <v/>
      </c>
      <c r="Q77" s="22">
        <f>IF($B77="","",IF($P77&lt;=1,"Sem acumulação",IF(COUNTIFS($B$5:$B$104,$B77,$M$5:$M$104,"Não acumula")&gt;0,"Rever: parâmetro assinalado como não acumulável",IF(COUNTIFS($B$5:$B$104,$B77,$M$5:$M$104,"A confirmar")+COUNTIFS($B$5:$B$104,$B77,$M$5:$M$104,"")&gt;0,"Confirmar acumulação","Acumulação indicada"))))</f>
        <v/>
      </c>
      <c r="R77" s="20">
        <f>IF($B77="","",IF($H77="Isento ou não sujeito",0,IF(OR($H77&lt;&gt;"Sujeito",$D77="",$F77="",$G77="",$J77="",$N77="",COUNTIFS('Parâmetros'!$A$8:$A$107,$F77,'Parâmetros'!$L$8:$L$107,"Pronto a utilizar")&lt;&gt;1,$D77&lt;$N77,AND($O77&lt;&gt;"",$D77&gt;$O77),AND($J77="Percentual",OR($K77="",$L77&lt;&gt;"")),AND($J77="Montante fixo",OR($L77="",$K77&lt;&gt;""))),"",IFERROR(IF($J77="Percentual",$G77*$K77,IF($J77="Montante fixo",$L77,"")),""))))</f>
        <v/>
      </c>
      <c r="S77" s="22">
        <f>IF($B77="","",IFERROR(IFS($C77="","Data do facto em falta",$D77="","Data relevante para vigência em falta",$G77="","Valor tributável em falta",$H77="A confirmar","A confirmar tratamento",$H77="Isento ou não sujeito",IF($I77="","Fundamentação da exceção em falta","Registado sem estimativa"),$F77="","Parâmetro em falta",COUNTIF('Parâmetros'!$A$8:$A$107,$F77)&lt;&gt;1,"ID de parâmetro inválido ou duplicado",COUNTIFS('Parâmetros'!$A$8:$A$107,$F77,'Parâmetros'!$L$8:$L$107,"Pronto a utilizar")&lt;&gt;1,"Parâmetro incompleto ou inválido",OR($D77&lt;$N77,AND($O77&lt;&gt;"",$D77&gt;$O77)),"Data fora da vigência",OR(AND($J77="Percentual",OR($K77="",$L77&lt;&gt;"")),AND($J77="Montante fixo",OR($L77="",$K77&lt;&gt;""))),"Configuração de taxa inválida",$Q77="Rever: parâmetro assinalado como não acumulável","Rever acumulação",$Q77="Confirmar acumulação","A confirmar acumulação",$H77="Sujeito",IF($Q77="Acumulação indicada","Calculado com acumulação indicada","Calculado"),TRUE,"Tratamento inválido"),"Erro de controlo"))</f>
        <v/>
      </c>
      <c r="T77" s="22">
        <f>IF($B77="","",IFERROR(VLOOKUP($F77,'Parâmetros'!$A$8:$J$107,10,0),""))</f>
        <v/>
      </c>
    </row>
    <row r="78" ht="32" customHeight="1">
      <c r="A78" s="12">
        <f>IF($B78="","",ROW()-4)</f>
        <v/>
      </c>
      <c r="B78" s="13" t="n"/>
      <c r="C78" s="14" t="n"/>
      <c r="D78" s="14" t="n"/>
      <c r="E78" s="15" t="n"/>
      <c r="F78" s="16" t="n"/>
      <c r="G78" s="17" t="n"/>
      <c r="H78" s="16" t="n"/>
      <c r="I78" s="15" t="n"/>
      <c r="J78" s="18">
        <f>IF($B78="","",IFERROR(VLOOKUP($F78,'Parâmetros'!$A$8:$D$107,4,0),""))</f>
        <v/>
      </c>
      <c r="K78" s="19">
        <f>IF($B78="","",IFERROR(VLOOKUP($F78,'Parâmetros'!$A$8:$E$107,5,0),""))</f>
        <v/>
      </c>
      <c r="L78" s="20">
        <f>IF($B78="","",IFERROR(VLOOKUP($F78,'Parâmetros'!$A$8:$F$107,6,0),""))</f>
        <v/>
      </c>
      <c r="M78" s="18">
        <f>IF($B78="","",IFERROR(VLOOKUP($F78,'Parâmetros'!$A$8:$I$107,9,0),""))</f>
        <v/>
      </c>
      <c r="N78" s="21">
        <f>IF($B78="","",IFERROR(VLOOKUP($F78,'Parâmetros'!$A$8:$G$107,7,0),""))</f>
        <v/>
      </c>
      <c r="O78" s="21">
        <f>IF($B78="","",IFERROR(VLOOKUP($F78,'Parâmetros'!$A$8:$H$107,8,0),""))</f>
        <v/>
      </c>
      <c r="P78" s="12">
        <f>IF($B78="","",COUNTIF($B$5:$B$104,$B78))</f>
        <v/>
      </c>
      <c r="Q78" s="22">
        <f>IF($B78="","",IF($P78&lt;=1,"Sem acumulação",IF(COUNTIFS($B$5:$B$104,$B78,$M$5:$M$104,"Não acumula")&gt;0,"Rever: parâmetro assinalado como não acumulável",IF(COUNTIFS($B$5:$B$104,$B78,$M$5:$M$104,"A confirmar")+COUNTIFS($B$5:$B$104,$B78,$M$5:$M$104,"")&gt;0,"Confirmar acumulação","Acumulação indicada"))))</f>
        <v/>
      </c>
      <c r="R78" s="20">
        <f>IF($B78="","",IF($H78="Isento ou não sujeito",0,IF(OR($H78&lt;&gt;"Sujeito",$D78="",$F78="",$G78="",$J78="",$N78="",COUNTIFS('Parâmetros'!$A$8:$A$107,$F78,'Parâmetros'!$L$8:$L$107,"Pronto a utilizar")&lt;&gt;1,$D78&lt;$N78,AND($O78&lt;&gt;"",$D78&gt;$O78),AND($J78="Percentual",OR($K78="",$L78&lt;&gt;"")),AND($J78="Montante fixo",OR($L78="",$K78&lt;&gt;""))),"",IFERROR(IF($J78="Percentual",$G78*$K78,IF($J78="Montante fixo",$L78,"")),""))))</f>
        <v/>
      </c>
      <c r="S78" s="22">
        <f>IF($B78="","",IFERROR(IFS($C78="","Data do facto em falta",$D78="","Data relevante para vigência em falta",$G78="","Valor tributável em falta",$H78="A confirmar","A confirmar tratamento",$H78="Isento ou não sujeito",IF($I78="","Fundamentação da exceção em falta","Registado sem estimativa"),$F78="","Parâmetro em falta",COUNTIF('Parâmetros'!$A$8:$A$107,$F78)&lt;&gt;1,"ID de parâmetro inválido ou duplicado",COUNTIFS('Parâmetros'!$A$8:$A$107,$F78,'Parâmetros'!$L$8:$L$107,"Pronto a utilizar")&lt;&gt;1,"Parâmetro incompleto ou inválido",OR($D78&lt;$N78,AND($O78&lt;&gt;"",$D78&gt;$O78)),"Data fora da vigência",OR(AND($J78="Percentual",OR($K78="",$L78&lt;&gt;"")),AND($J78="Montante fixo",OR($L78="",$K78&lt;&gt;""))),"Configuração de taxa inválida",$Q78="Rever: parâmetro assinalado como não acumulável","Rever acumulação",$Q78="Confirmar acumulação","A confirmar acumulação",$H78="Sujeito",IF($Q78="Acumulação indicada","Calculado com acumulação indicada","Calculado"),TRUE,"Tratamento inválido"),"Erro de controlo"))</f>
        <v/>
      </c>
      <c r="T78" s="22">
        <f>IF($B78="","",IFERROR(VLOOKUP($F78,'Parâmetros'!$A$8:$J$107,10,0),""))</f>
        <v/>
      </c>
    </row>
    <row r="79" ht="32" customHeight="1">
      <c r="A79" s="12">
        <f>IF($B79="","",ROW()-4)</f>
        <v/>
      </c>
      <c r="B79" s="13" t="n"/>
      <c r="C79" s="14" t="n"/>
      <c r="D79" s="14" t="n"/>
      <c r="E79" s="15" t="n"/>
      <c r="F79" s="16" t="n"/>
      <c r="G79" s="17" t="n"/>
      <c r="H79" s="16" t="n"/>
      <c r="I79" s="15" t="n"/>
      <c r="J79" s="18">
        <f>IF($B79="","",IFERROR(VLOOKUP($F79,'Parâmetros'!$A$8:$D$107,4,0),""))</f>
        <v/>
      </c>
      <c r="K79" s="19">
        <f>IF($B79="","",IFERROR(VLOOKUP($F79,'Parâmetros'!$A$8:$E$107,5,0),""))</f>
        <v/>
      </c>
      <c r="L79" s="20">
        <f>IF($B79="","",IFERROR(VLOOKUP($F79,'Parâmetros'!$A$8:$F$107,6,0),""))</f>
        <v/>
      </c>
      <c r="M79" s="18">
        <f>IF($B79="","",IFERROR(VLOOKUP($F79,'Parâmetros'!$A$8:$I$107,9,0),""))</f>
        <v/>
      </c>
      <c r="N79" s="21">
        <f>IF($B79="","",IFERROR(VLOOKUP($F79,'Parâmetros'!$A$8:$G$107,7,0),""))</f>
        <v/>
      </c>
      <c r="O79" s="21">
        <f>IF($B79="","",IFERROR(VLOOKUP($F79,'Parâmetros'!$A$8:$H$107,8,0),""))</f>
        <v/>
      </c>
      <c r="P79" s="12">
        <f>IF($B79="","",COUNTIF($B$5:$B$104,$B79))</f>
        <v/>
      </c>
      <c r="Q79" s="22">
        <f>IF($B79="","",IF($P79&lt;=1,"Sem acumulação",IF(COUNTIFS($B$5:$B$104,$B79,$M$5:$M$104,"Não acumula")&gt;0,"Rever: parâmetro assinalado como não acumulável",IF(COUNTIFS($B$5:$B$104,$B79,$M$5:$M$104,"A confirmar")+COUNTIFS($B$5:$B$104,$B79,$M$5:$M$104,"")&gt;0,"Confirmar acumulação","Acumulação indicada"))))</f>
        <v/>
      </c>
      <c r="R79" s="20">
        <f>IF($B79="","",IF($H79="Isento ou não sujeito",0,IF(OR($H79&lt;&gt;"Sujeito",$D79="",$F79="",$G79="",$J79="",$N79="",COUNTIFS('Parâmetros'!$A$8:$A$107,$F79,'Parâmetros'!$L$8:$L$107,"Pronto a utilizar")&lt;&gt;1,$D79&lt;$N79,AND($O79&lt;&gt;"",$D79&gt;$O79),AND($J79="Percentual",OR($K79="",$L79&lt;&gt;"")),AND($J79="Montante fixo",OR($L79="",$K79&lt;&gt;""))),"",IFERROR(IF($J79="Percentual",$G79*$K79,IF($J79="Montante fixo",$L79,"")),""))))</f>
        <v/>
      </c>
      <c r="S79" s="22">
        <f>IF($B79="","",IFERROR(IFS($C79="","Data do facto em falta",$D79="","Data relevante para vigência em falta",$G79="","Valor tributável em falta",$H79="A confirmar","A confirmar tratamento",$H79="Isento ou não sujeito",IF($I79="","Fundamentação da exceção em falta","Registado sem estimativa"),$F79="","Parâmetro em falta",COUNTIF('Parâmetros'!$A$8:$A$107,$F79)&lt;&gt;1,"ID de parâmetro inválido ou duplicado",COUNTIFS('Parâmetros'!$A$8:$A$107,$F79,'Parâmetros'!$L$8:$L$107,"Pronto a utilizar")&lt;&gt;1,"Parâmetro incompleto ou inválido",OR($D79&lt;$N79,AND($O79&lt;&gt;"",$D79&gt;$O79)),"Data fora da vigência",OR(AND($J79="Percentual",OR($K79="",$L79&lt;&gt;"")),AND($J79="Montante fixo",OR($L79="",$K79&lt;&gt;""))),"Configuração de taxa inválida",$Q79="Rever: parâmetro assinalado como não acumulável","Rever acumulação",$Q79="Confirmar acumulação","A confirmar acumulação",$H79="Sujeito",IF($Q79="Acumulação indicada","Calculado com acumulação indicada","Calculado"),TRUE,"Tratamento inválido"),"Erro de controlo"))</f>
        <v/>
      </c>
      <c r="T79" s="22">
        <f>IF($B79="","",IFERROR(VLOOKUP($F79,'Parâmetros'!$A$8:$J$107,10,0),""))</f>
        <v/>
      </c>
    </row>
    <row r="80" ht="32" customHeight="1">
      <c r="A80" s="12">
        <f>IF($B80="","",ROW()-4)</f>
        <v/>
      </c>
      <c r="B80" s="13" t="n"/>
      <c r="C80" s="14" t="n"/>
      <c r="D80" s="14" t="n"/>
      <c r="E80" s="15" t="n"/>
      <c r="F80" s="16" t="n"/>
      <c r="G80" s="17" t="n"/>
      <c r="H80" s="16" t="n"/>
      <c r="I80" s="15" t="n"/>
      <c r="J80" s="18">
        <f>IF($B80="","",IFERROR(VLOOKUP($F80,'Parâmetros'!$A$8:$D$107,4,0),""))</f>
        <v/>
      </c>
      <c r="K80" s="19">
        <f>IF($B80="","",IFERROR(VLOOKUP($F80,'Parâmetros'!$A$8:$E$107,5,0),""))</f>
        <v/>
      </c>
      <c r="L80" s="20">
        <f>IF($B80="","",IFERROR(VLOOKUP($F80,'Parâmetros'!$A$8:$F$107,6,0),""))</f>
        <v/>
      </c>
      <c r="M80" s="18">
        <f>IF($B80="","",IFERROR(VLOOKUP($F80,'Parâmetros'!$A$8:$I$107,9,0),""))</f>
        <v/>
      </c>
      <c r="N80" s="21">
        <f>IF($B80="","",IFERROR(VLOOKUP($F80,'Parâmetros'!$A$8:$G$107,7,0),""))</f>
        <v/>
      </c>
      <c r="O80" s="21">
        <f>IF($B80="","",IFERROR(VLOOKUP($F80,'Parâmetros'!$A$8:$H$107,8,0),""))</f>
        <v/>
      </c>
      <c r="P80" s="12">
        <f>IF($B80="","",COUNTIF($B$5:$B$104,$B80))</f>
        <v/>
      </c>
      <c r="Q80" s="22">
        <f>IF($B80="","",IF($P80&lt;=1,"Sem acumulação",IF(COUNTIFS($B$5:$B$104,$B80,$M$5:$M$104,"Não acumula")&gt;0,"Rever: parâmetro assinalado como não acumulável",IF(COUNTIFS($B$5:$B$104,$B80,$M$5:$M$104,"A confirmar")+COUNTIFS($B$5:$B$104,$B80,$M$5:$M$104,"")&gt;0,"Confirmar acumulação","Acumulação indicada"))))</f>
        <v/>
      </c>
      <c r="R80" s="20">
        <f>IF($B80="","",IF($H80="Isento ou não sujeito",0,IF(OR($H80&lt;&gt;"Sujeito",$D80="",$F80="",$G80="",$J80="",$N80="",COUNTIFS('Parâmetros'!$A$8:$A$107,$F80,'Parâmetros'!$L$8:$L$107,"Pronto a utilizar")&lt;&gt;1,$D80&lt;$N80,AND($O80&lt;&gt;"",$D80&gt;$O80),AND($J80="Percentual",OR($K80="",$L80&lt;&gt;"")),AND($J80="Montante fixo",OR($L80="",$K80&lt;&gt;""))),"",IFERROR(IF($J80="Percentual",$G80*$K80,IF($J80="Montante fixo",$L80,"")),""))))</f>
        <v/>
      </c>
      <c r="S80" s="22">
        <f>IF($B80="","",IFERROR(IFS($C80="","Data do facto em falta",$D80="","Data relevante para vigência em falta",$G80="","Valor tributável em falta",$H80="A confirmar","A confirmar tratamento",$H80="Isento ou não sujeito",IF($I80="","Fundamentação da exceção em falta","Registado sem estimativa"),$F80="","Parâmetro em falta",COUNTIF('Parâmetros'!$A$8:$A$107,$F80)&lt;&gt;1,"ID de parâmetro inválido ou duplicado",COUNTIFS('Parâmetros'!$A$8:$A$107,$F80,'Parâmetros'!$L$8:$L$107,"Pronto a utilizar")&lt;&gt;1,"Parâmetro incompleto ou inválido",OR($D80&lt;$N80,AND($O80&lt;&gt;"",$D80&gt;$O80)),"Data fora da vigência",OR(AND($J80="Percentual",OR($K80="",$L80&lt;&gt;"")),AND($J80="Montante fixo",OR($L80="",$K80&lt;&gt;""))),"Configuração de taxa inválida",$Q80="Rever: parâmetro assinalado como não acumulável","Rever acumulação",$Q80="Confirmar acumulação","A confirmar acumulação",$H80="Sujeito",IF($Q80="Acumulação indicada","Calculado com acumulação indicada","Calculado"),TRUE,"Tratamento inválido"),"Erro de controlo"))</f>
        <v/>
      </c>
      <c r="T80" s="22">
        <f>IF($B80="","",IFERROR(VLOOKUP($F80,'Parâmetros'!$A$8:$J$107,10,0),""))</f>
        <v/>
      </c>
    </row>
    <row r="81" ht="32" customHeight="1">
      <c r="A81" s="12">
        <f>IF($B81="","",ROW()-4)</f>
        <v/>
      </c>
      <c r="B81" s="13" t="n"/>
      <c r="C81" s="14" t="n"/>
      <c r="D81" s="14" t="n"/>
      <c r="E81" s="15" t="n"/>
      <c r="F81" s="16" t="n"/>
      <c r="G81" s="17" t="n"/>
      <c r="H81" s="16" t="n"/>
      <c r="I81" s="15" t="n"/>
      <c r="J81" s="18">
        <f>IF($B81="","",IFERROR(VLOOKUP($F81,'Parâmetros'!$A$8:$D$107,4,0),""))</f>
        <v/>
      </c>
      <c r="K81" s="19">
        <f>IF($B81="","",IFERROR(VLOOKUP($F81,'Parâmetros'!$A$8:$E$107,5,0),""))</f>
        <v/>
      </c>
      <c r="L81" s="20">
        <f>IF($B81="","",IFERROR(VLOOKUP($F81,'Parâmetros'!$A$8:$F$107,6,0),""))</f>
        <v/>
      </c>
      <c r="M81" s="18">
        <f>IF($B81="","",IFERROR(VLOOKUP($F81,'Parâmetros'!$A$8:$I$107,9,0),""))</f>
        <v/>
      </c>
      <c r="N81" s="21">
        <f>IF($B81="","",IFERROR(VLOOKUP($F81,'Parâmetros'!$A$8:$G$107,7,0),""))</f>
        <v/>
      </c>
      <c r="O81" s="21">
        <f>IF($B81="","",IFERROR(VLOOKUP($F81,'Parâmetros'!$A$8:$H$107,8,0),""))</f>
        <v/>
      </c>
      <c r="P81" s="12">
        <f>IF($B81="","",COUNTIF($B$5:$B$104,$B81))</f>
        <v/>
      </c>
      <c r="Q81" s="22">
        <f>IF($B81="","",IF($P81&lt;=1,"Sem acumulação",IF(COUNTIFS($B$5:$B$104,$B81,$M$5:$M$104,"Não acumula")&gt;0,"Rever: parâmetro assinalado como não acumulável",IF(COUNTIFS($B$5:$B$104,$B81,$M$5:$M$104,"A confirmar")+COUNTIFS($B$5:$B$104,$B81,$M$5:$M$104,"")&gt;0,"Confirmar acumulação","Acumulação indicada"))))</f>
        <v/>
      </c>
      <c r="R81" s="20">
        <f>IF($B81="","",IF($H81="Isento ou não sujeito",0,IF(OR($H81&lt;&gt;"Sujeito",$D81="",$F81="",$G81="",$J81="",$N81="",COUNTIFS('Parâmetros'!$A$8:$A$107,$F81,'Parâmetros'!$L$8:$L$107,"Pronto a utilizar")&lt;&gt;1,$D81&lt;$N81,AND($O81&lt;&gt;"",$D81&gt;$O81),AND($J81="Percentual",OR($K81="",$L81&lt;&gt;"")),AND($J81="Montante fixo",OR($L81="",$K81&lt;&gt;""))),"",IFERROR(IF($J81="Percentual",$G81*$K81,IF($J81="Montante fixo",$L81,"")),""))))</f>
        <v/>
      </c>
      <c r="S81" s="22">
        <f>IF($B81="","",IFERROR(IFS($C81="","Data do facto em falta",$D81="","Data relevante para vigência em falta",$G81="","Valor tributável em falta",$H81="A confirmar","A confirmar tratamento",$H81="Isento ou não sujeito",IF($I81="","Fundamentação da exceção em falta","Registado sem estimativa"),$F81="","Parâmetro em falta",COUNTIF('Parâmetros'!$A$8:$A$107,$F81)&lt;&gt;1,"ID de parâmetro inválido ou duplicado",COUNTIFS('Parâmetros'!$A$8:$A$107,$F81,'Parâmetros'!$L$8:$L$107,"Pronto a utilizar")&lt;&gt;1,"Parâmetro incompleto ou inválido",OR($D81&lt;$N81,AND($O81&lt;&gt;"",$D81&gt;$O81)),"Data fora da vigência",OR(AND($J81="Percentual",OR($K81="",$L81&lt;&gt;"")),AND($J81="Montante fixo",OR($L81="",$K81&lt;&gt;""))),"Configuração de taxa inválida",$Q81="Rever: parâmetro assinalado como não acumulável","Rever acumulação",$Q81="Confirmar acumulação","A confirmar acumulação",$H81="Sujeito",IF($Q81="Acumulação indicada","Calculado com acumulação indicada","Calculado"),TRUE,"Tratamento inválido"),"Erro de controlo"))</f>
        <v/>
      </c>
      <c r="T81" s="22">
        <f>IF($B81="","",IFERROR(VLOOKUP($F81,'Parâmetros'!$A$8:$J$107,10,0),""))</f>
        <v/>
      </c>
    </row>
    <row r="82" ht="32" customHeight="1">
      <c r="A82" s="12">
        <f>IF($B82="","",ROW()-4)</f>
        <v/>
      </c>
      <c r="B82" s="13" t="n"/>
      <c r="C82" s="14" t="n"/>
      <c r="D82" s="14" t="n"/>
      <c r="E82" s="15" t="n"/>
      <c r="F82" s="16" t="n"/>
      <c r="G82" s="17" t="n"/>
      <c r="H82" s="16" t="n"/>
      <c r="I82" s="15" t="n"/>
      <c r="J82" s="18">
        <f>IF($B82="","",IFERROR(VLOOKUP($F82,'Parâmetros'!$A$8:$D$107,4,0),""))</f>
        <v/>
      </c>
      <c r="K82" s="19">
        <f>IF($B82="","",IFERROR(VLOOKUP($F82,'Parâmetros'!$A$8:$E$107,5,0),""))</f>
        <v/>
      </c>
      <c r="L82" s="20">
        <f>IF($B82="","",IFERROR(VLOOKUP($F82,'Parâmetros'!$A$8:$F$107,6,0),""))</f>
        <v/>
      </c>
      <c r="M82" s="18">
        <f>IF($B82="","",IFERROR(VLOOKUP($F82,'Parâmetros'!$A$8:$I$107,9,0),""))</f>
        <v/>
      </c>
      <c r="N82" s="21">
        <f>IF($B82="","",IFERROR(VLOOKUP($F82,'Parâmetros'!$A$8:$G$107,7,0),""))</f>
        <v/>
      </c>
      <c r="O82" s="21">
        <f>IF($B82="","",IFERROR(VLOOKUP($F82,'Parâmetros'!$A$8:$H$107,8,0),""))</f>
        <v/>
      </c>
      <c r="P82" s="12">
        <f>IF($B82="","",COUNTIF($B$5:$B$104,$B82))</f>
        <v/>
      </c>
      <c r="Q82" s="22">
        <f>IF($B82="","",IF($P82&lt;=1,"Sem acumulação",IF(COUNTIFS($B$5:$B$104,$B82,$M$5:$M$104,"Não acumula")&gt;0,"Rever: parâmetro assinalado como não acumulável",IF(COUNTIFS($B$5:$B$104,$B82,$M$5:$M$104,"A confirmar")+COUNTIFS($B$5:$B$104,$B82,$M$5:$M$104,"")&gt;0,"Confirmar acumulação","Acumulação indicada"))))</f>
        <v/>
      </c>
      <c r="R82" s="20">
        <f>IF($B82="","",IF($H82="Isento ou não sujeito",0,IF(OR($H82&lt;&gt;"Sujeito",$D82="",$F82="",$G82="",$J82="",$N82="",COUNTIFS('Parâmetros'!$A$8:$A$107,$F82,'Parâmetros'!$L$8:$L$107,"Pronto a utilizar")&lt;&gt;1,$D82&lt;$N82,AND($O82&lt;&gt;"",$D82&gt;$O82),AND($J82="Percentual",OR($K82="",$L82&lt;&gt;"")),AND($J82="Montante fixo",OR($L82="",$K82&lt;&gt;""))),"",IFERROR(IF($J82="Percentual",$G82*$K82,IF($J82="Montante fixo",$L82,"")),""))))</f>
        <v/>
      </c>
      <c r="S82" s="22">
        <f>IF($B82="","",IFERROR(IFS($C82="","Data do facto em falta",$D82="","Data relevante para vigência em falta",$G82="","Valor tributável em falta",$H82="A confirmar","A confirmar tratamento",$H82="Isento ou não sujeito",IF($I82="","Fundamentação da exceção em falta","Registado sem estimativa"),$F82="","Parâmetro em falta",COUNTIF('Parâmetros'!$A$8:$A$107,$F82)&lt;&gt;1,"ID de parâmetro inválido ou duplicado",COUNTIFS('Parâmetros'!$A$8:$A$107,$F82,'Parâmetros'!$L$8:$L$107,"Pronto a utilizar")&lt;&gt;1,"Parâmetro incompleto ou inválido",OR($D82&lt;$N82,AND($O82&lt;&gt;"",$D82&gt;$O82)),"Data fora da vigência",OR(AND($J82="Percentual",OR($K82="",$L82&lt;&gt;"")),AND($J82="Montante fixo",OR($L82="",$K82&lt;&gt;""))),"Configuração de taxa inválida",$Q82="Rever: parâmetro assinalado como não acumulável","Rever acumulação",$Q82="Confirmar acumulação","A confirmar acumulação",$H82="Sujeito",IF($Q82="Acumulação indicada","Calculado com acumulação indicada","Calculado"),TRUE,"Tratamento inválido"),"Erro de controlo"))</f>
        <v/>
      </c>
      <c r="T82" s="22">
        <f>IF($B82="","",IFERROR(VLOOKUP($F82,'Parâmetros'!$A$8:$J$107,10,0),""))</f>
        <v/>
      </c>
    </row>
    <row r="83" ht="32" customHeight="1">
      <c r="A83" s="12">
        <f>IF($B83="","",ROW()-4)</f>
        <v/>
      </c>
      <c r="B83" s="13" t="n"/>
      <c r="C83" s="14" t="n"/>
      <c r="D83" s="14" t="n"/>
      <c r="E83" s="15" t="n"/>
      <c r="F83" s="16" t="n"/>
      <c r="G83" s="17" t="n"/>
      <c r="H83" s="16" t="n"/>
      <c r="I83" s="15" t="n"/>
      <c r="J83" s="18">
        <f>IF($B83="","",IFERROR(VLOOKUP($F83,'Parâmetros'!$A$8:$D$107,4,0),""))</f>
        <v/>
      </c>
      <c r="K83" s="19">
        <f>IF($B83="","",IFERROR(VLOOKUP($F83,'Parâmetros'!$A$8:$E$107,5,0),""))</f>
        <v/>
      </c>
      <c r="L83" s="20">
        <f>IF($B83="","",IFERROR(VLOOKUP($F83,'Parâmetros'!$A$8:$F$107,6,0),""))</f>
        <v/>
      </c>
      <c r="M83" s="18">
        <f>IF($B83="","",IFERROR(VLOOKUP($F83,'Parâmetros'!$A$8:$I$107,9,0),""))</f>
        <v/>
      </c>
      <c r="N83" s="21">
        <f>IF($B83="","",IFERROR(VLOOKUP($F83,'Parâmetros'!$A$8:$G$107,7,0),""))</f>
        <v/>
      </c>
      <c r="O83" s="21">
        <f>IF($B83="","",IFERROR(VLOOKUP($F83,'Parâmetros'!$A$8:$H$107,8,0),""))</f>
        <v/>
      </c>
      <c r="P83" s="12">
        <f>IF($B83="","",COUNTIF($B$5:$B$104,$B83))</f>
        <v/>
      </c>
      <c r="Q83" s="22">
        <f>IF($B83="","",IF($P83&lt;=1,"Sem acumulação",IF(COUNTIFS($B$5:$B$104,$B83,$M$5:$M$104,"Não acumula")&gt;0,"Rever: parâmetro assinalado como não acumulável",IF(COUNTIFS($B$5:$B$104,$B83,$M$5:$M$104,"A confirmar")+COUNTIFS($B$5:$B$104,$B83,$M$5:$M$104,"")&gt;0,"Confirmar acumulação","Acumulação indicada"))))</f>
        <v/>
      </c>
      <c r="R83" s="20">
        <f>IF($B83="","",IF($H83="Isento ou não sujeito",0,IF(OR($H83&lt;&gt;"Sujeito",$D83="",$F83="",$G83="",$J83="",$N83="",COUNTIFS('Parâmetros'!$A$8:$A$107,$F83,'Parâmetros'!$L$8:$L$107,"Pronto a utilizar")&lt;&gt;1,$D83&lt;$N83,AND($O83&lt;&gt;"",$D83&gt;$O83),AND($J83="Percentual",OR($K83="",$L83&lt;&gt;"")),AND($J83="Montante fixo",OR($L83="",$K83&lt;&gt;""))),"",IFERROR(IF($J83="Percentual",$G83*$K83,IF($J83="Montante fixo",$L83,"")),""))))</f>
        <v/>
      </c>
      <c r="S83" s="22">
        <f>IF($B83="","",IFERROR(IFS($C83="","Data do facto em falta",$D83="","Data relevante para vigência em falta",$G83="","Valor tributável em falta",$H83="A confirmar","A confirmar tratamento",$H83="Isento ou não sujeito",IF($I83="","Fundamentação da exceção em falta","Registado sem estimativa"),$F83="","Parâmetro em falta",COUNTIF('Parâmetros'!$A$8:$A$107,$F83)&lt;&gt;1,"ID de parâmetro inválido ou duplicado",COUNTIFS('Parâmetros'!$A$8:$A$107,$F83,'Parâmetros'!$L$8:$L$107,"Pronto a utilizar")&lt;&gt;1,"Parâmetro incompleto ou inválido",OR($D83&lt;$N83,AND($O83&lt;&gt;"",$D83&gt;$O83)),"Data fora da vigência",OR(AND($J83="Percentual",OR($K83="",$L83&lt;&gt;"")),AND($J83="Montante fixo",OR($L83="",$K83&lt;&gt;""))),"Configuração de taxa inválida",$Q83="Rever: parâmetro assinalado como não acumulável","Rever acumulação",$Q83="Confirmar acumulação","A confirmar acumulação",$H83="Sujeito",IF($Q83="Acumulação indicada","Calculado com acumulação indicada","Calculado"),TRUE,"Tratamento inválido"),"Erro de controlo"))</f>
        <v/>
      </c>
      <c r="T83" s="22">
        <f>IF($B83="","",IFERROR(VLOOKUP($F83,'Parâmetros'!$A$8:$J$107,10,0),""))</f>
        <v/>
      </c>
    </row>
    <row r="84" ht="32" customHeight="1">
      <c r="A84" s="12">
        <f>IF($B84="","",ROW()-4)</f>
        <v/>
      </c>
      <c r="B84" s="13" t="n"/>
      <c r="C84" s="14" t="n"/>
      <c r="D84" s="14" t="n"/>
      <c r="E84" s="15" t="n"/>
      <c r="F84" s="16" t="n"/>
      <c r="G84" s="17" t="n"/>
      <c r="H84" s="16" t="n"/>
      <c r="I84" s="15" t="n"/>
      <c r="J84" s="18">
        <f>IF($B84="","",IFERROR(VLOOKUP($F84,'Parâmetros'!$A$8:$D$107,4,0),""))</f>
        <v/>
      </c>
      <c r="K84" s="19">
        <f>IF($B84="","",IFERROR(VLOOKUP($F84,'Parâmetros'!$A$8:$E$107,5,0),""))</f>
        <v/>
      </c>
      <c r="L84" s="20">
        <f>IF($B84="","",IFERROR(VLOOKUP($F84,'Parâmetros'!$A$8:$F$107,6,0),""))</f>
        <v/>
      </c>
      <c r="M84" s="18">
        <f>IF($B84="","",IFERROR(VLOOKUP($F84,'Parâmetros'!$A$8:$I$107,9,0),""))</f>
        <v/>
      </c>
      <c r="N84" s="21">
        <f>IF($B84="","",IFERROR(VLOOKUP($F84,'Parâmetros'!$A$8:$G$107,7,0),""))</f>
        <v/>
      </c>
      <c r="O84" s="21">
        <f>IF($B84="","",IFERROR(VLOOKUP($F84,'Parâmetros'!$A$8:$H$107,8,0),""))</f>
        <v/>
      </c>
      <c r="P84" s="12">
        <f>IF($B84="","",COUNTIF($B$5:$B$104,$B84))</f>
        <v/>
      </c>
      <c r="Q84" s="22">
        <f>IF($B84="","",IF($P84&lt;=1,"Sem acumulação",IF(COUNTIFS($B$5:$B$104,$B84,$M$5:$M$104,"Não acumula")&gt;0,"Rever: parâmetro assinalado como não acumulável",IF(COUNTIFS($B$5:$B$104,$B84,$M$5:$M$104,"A confirmar")+COUNTIFS($B$5:$B$104,$B84,$M$5:$M$104,"")&gt;0,"Confirmar acumulação","Acumulação indicada"))))</f>
        <v/>
      </c>
      <c r="R84" s="20">
        <f>IF($B84="","",IF($H84="Isento ou não sujeito",0,IF(OR($H84&lt;&gt;"Sujeito",$D84="",$F84="",$G84="",$J84="",$N84="",COUNTIFS('Parâmetros'!$A$8:$A$107,$F84,'Parâmetros'!$L$8:$L$107,"Pronto a utilizar")&lt;&gt;1,$D84&lt;$N84,AND($O84&lt;&gt;"",$D84&gt;$O84),AND($J84="Percentual",OR($K84="",$L84&lt;&gt;"")),AND($J84="Montante fixo",OR($L84="",$K84&lt;&gt;""))),"",IFERROR(IF($J84="Percentual",$G84*$K84,IF($J84="Montante fixo",$L84,"")),""))))</f>
        <v/>
      </c>
      <c r="S84" s="22">
        <f>IF($B84="","",IFERROR(IFS($C84="","Data do facto em falta",$D84="","Data relevante para vigência em falta",$G84="","Valor tributável em falta",$H84="A confirmar","A confirmar tratamento",$H84="Isento ou não sujeito",IF($I84="","Fundamentação da exceção em falta","Registado sem estimativa"),$F84="","Parâmetro em falta",COUNTIF('Parâmetros'!$A$8:$A$107,$F84)&lt;&gt;1,"ID de parâmetro inválido ou duplicado",COUNTIFS('Parâmetros'!$A$8:$A$107,$F84,'Parâmetros'!$L$8:$L$107,"Pronto a utilizar")&lt;&gt;1,"Parâmetro incompleto ou inválido",OR($D84&lt;$N84,AND($O84&lt;&gt;"",$D84&gt;$O84)),"Data fora da vigência",OR(AND($J84="Percentual",OR($K84="",$L84&lt;&gt;"")),AND($J84="Montante fixo",OR($L84="",$K84&lt;&gt;""))),"Configuração de taxa inválida",$Q84="Rever: parâmetro assinalado como não acumulável","Rever acumulação",$Q84="Confirmar acumulação","A confirmar acumulação",$H84="Sujeito",IF($Q84="Acumulação indicada","Calculado com acumulação indicada","Calculado"),TRUE,"Tratamento inválido"),"Erro de controlo"))</f>
        <v/>
      </c>
      <c r="T84" s="22">
        <f>IF($B84="","",IFERROR(VLOOKUP($F84,'Parâmetros'!$A$8:$J$107,10,0),""))</f>
        <v/>
      </c>
    </row>
    <row r="85" ht="32" customHeight="1">
      <c r="A85" s="12">
        <f>IF($B85="","",ROW()-4)</f>
        <v/>
      </c>
      <c r="B85" s="13" t="n"/>
      <c r="C85" s="14" t="n"/>
      <c r="D85" s="14" t="n"/>
      <c r="E85" s="15" t="n"/>
      <c r="F85" s="16" t="n"/>
      <c r="G85" s="17" t="n"/>
      <c r="H85" s="16" t="n"/>
      <c r="I85" s="15" t="n"/>
      <c r="J85" s="18">
        <f>IF($B85="","",IFERROR(VLOOKUP($F85,'Parâmetros'!$A$8:$D$107,4,0),""))</f>
        <v/>
      </c>
      <c r="K85" s="19">
        <f>IF($B85="","",IFERROR(VLOOKUP($F85,'Parâmetros'!$A$8:$E$107,5,0),""))</f>
        <v/>
      </c>
      <c r="L85" s="20">
        <f>IF($B85="","",IFERROR(VLOOKUP($F85,'Parâmetros'!$A$8:$F$107,6,0),""))</f>
        <v/>
      </c>
      <c r="M85" s="18">
        <f>IF($B85="","",IFERROR(VLOOKUP($F85,'Parâmetros'!$A$8:$I$107,9,0),""))</f>
        <v/>
      </c>
      <c r="N85" s="21">
        <f>IF($B85="","",IFERROR(VLOOKUP($F85,'Parâmetros'!$A$8:$G$107,7,0),""))</f>
        <v/>
      </c>
      <c r="O85" s="21">
        <f>IF($B85="","",IFERROR(VLOOKUP($F85,'Parâmetros'!$A$8:$H$107,8,0),""))</f>
        <v/>
      </c>
      <c r="P85" s="12">
        <f>IF($B85="","",COUNTIF($B$5:$B$104,$B85))</f>
        <v/>
      </c>
      <c r="Q85" s="22">
        <f>IF($B85="","",IF($P85&lt;=1,"Sem acumulação",IF(COUNTIFS($B$5:$B$104,$B85,$M$5:$M$104,"Não acumula")&gt;0,"Rever: parâmetro assinalado como não acumulável",IF(COUNTIFS($B$5:$B$104,$B85,$M$5:$M$104,"A confirmar")+COUNTIFS($B$5:$B$104,$B85,$M$5:$M$104,"")&gt;0,"Confirmar acumulação","Acumulação indicada"))))</f>
        <v/>
      </c>
      <c r="R85" s="20">
        <f>IF($B85="","",IF($H85="Isento ou não sujeito",0,IF(OR($H85&lt;&gt;"Sujeito",$D85="",$F85="",$G85="",$J85="",$N85="",COUNTIFS('Parâmetros'!$A$8:$A$107,$F85,'Parâmetros'!$L$8:$L$107,"Pronto a utilizar")&lt;&gt;1,$D85&lt;$N85,AND($O85&lt;&gt;"",$D85&gt;$O85),AND($J85="Percentual",OR($K85="",$L85&lt;&gt;"")),AND($J85="Montante fixo",OR($L85="",$K85&lt;&gt;""))),"",IFERROR(IF($J85="Percentual",$G85*$K85,IF($J85="Montante fixo",$L85,"")),""))))</f>
        <v/>
      </c>
      <c r="S85" s="22">
        <f>IF($B85="","",IFERROR(IFS($C85="","Data do facto em falta",$D85="","Data relevante para vigência em falta",$G85="","Valor tributável em falta",$H85="A confirmar","A confirmar tratamento",$H85="Isento ou não sujeito",IF($I85="","Fundamentação da exceção em falta","Registado sem estimativa"),$F85="","Parâmetro em falta",COUNTIF('Parâmetros'!$A$8:$A$107,$F85)&lt;&gt;1,"ID de parâmetro inválido ou duplicado",COUNTIFS('Parâmetros'!$A$8:$A$107,$F85,'Parâmetros'!$L$8:$L$107,"Pronto a utilizar")&lt;&gt;1,"Parâmetro incompleto ou inválido",OR($D85&lt;$N85,AND($O85&lt;&gt;"",$D85&gt;$O85)),"Data fora da vigência",OR(AND($J85="Percentual",OR($K85="",$L85&lt;&gt;"")),AND($J85="Montante fixo",OR($L85="",$K85&lt;&gt;""))),"Configuração de taxa inválida",$Q85="Rever: parâmetro assinalado como não acumulável","Rever acumulação",$Q85="Confirmar acumulação","A confirmar acumulação",$H85="Sujeito",IF($Q85="Acumulação indicada","Calculado com acumulação indicada","Calculado"),TRUE,"Tratamento inválido"),"Erro de controlo"))</f>
        <v/>
      </c>
      <c r="T85" s="22">
        <f>IF($B85="","",IFERROR(VLOOKUP($F85,'Parâmetros'!$A$8:$J$107,10,0),""))</f>
        <v/>
      </c>
    </row>
    <row r="86" ht="32" customHeight="1">
      <c r="A86" s="12">
        <f>IF($B86="","",ROW()-4)</f>
        <v/>
      </c>
      <c r="B86" s="13" t="n"/>
      <c r="C86" s="14" t="n"/>
      <c r="D86" s="14" t="n"/>
      <c r="E86" s="15" t="n"/>
      <c r="F86" s="16" t="n"/>
      <c r="G86" s="17" t="n"/>
      <c r="H86" s="16" t="n"/>
      <c r="I86" s="15" t="n"/>
      <c r="J86" s="18">
        <f>IF($B86="","",IFERROR(VLOOKUP($F86,'Parâmetros'!$A$8:$D$107,4,0),""))</f>
        <v/>
      </c>
      <c r="K86" s="19">
        <f>IF($B86="","",IFERROR(VLOOKUP($F86,'Parâmetros'!$A$8:$E$107,5,0),""))</f>
        <v/>
      </c>
      <c r="L86" s="20">
        <f>IF($B86="","",IFERROR(VLOOKUP($F86,'Parâmetros'!$A$8:$F$107,6,0),""))</f>
        <v/>
      </c>
      <c r="M86" s="18">
        <f>IF($B86="","",IFERROR(VLOOKUP($F86,'Parâmetros'!$A$8:$I$107,9,0),""))</f>
        <v/>
      </c>
      <c r="N86" s="21">
        <f>IF($B86="","",IFERROR(VLOOKUP($F86,'Parâmetros'!$A$8:$G$107,7,0),""))</f>
        <v/>
      </c>
      <c r="O86" s="21">
        <f>IF($B86="","",IFERROR(VLOOKUP($F86,'Parâmetros'!$A$8:$H$107,8,0),""))</f>
        <v/>
      </c>
      <c r="P86" s="12">
        <f>IF($B86="","",COUNTIF($B$5:$B$104,$B86))</f>
        <v/>
      </c>
      <c r="Q86" s="22">
        <f>IF($B86="","",IF($P86&lt;=1,"Sem acumulação",IF(COUNTIFS($B$5:$B$104,$B86,$M$5:$M$104,"Não acumula")&gt;0,"Rever: parâmetro assinalado como não acumulável",IF(COUNTIFS($B$5:$B$104,$B86,$M$5:$M$104,"A confirmar")+COUNTIFS($B$5:$B$104,$B86,$M$5:$M$104,"")&gt;0,"Confirmar acumulação","Acumulação indicada"))))</f>
        <v/>
      </c>
      <c r="R86" s="20">
        <f>IF($B86="","",IF($H86="Isento ou não sujeito",0,IF(OR($H86&lt;&gt;"Sujeito",$D86="",$F86="",$G86="",$J86="",$N86="",COUNTIFS('Parâmetros'!$A$8:$A$107,$F86,'Parâmetros'!$L$8:$L$107,"Pronto a utilizar")&lt;&gt;1,$D86&lt;$N86,AND($O86&lt;&gt;"",$D86&gt;$O86),AND($J86="Percentual",OR($K86="",$L86&lt;&gt;"")),AND($J86="Montante fixo",OR($L86="",$K86&lt;&gt;""))),"",IFERROR(IF($J86="Percentual",$G86*$K86,IF($J86="Montante fixo",$L86,"")),""))))</f>
        <v/>
      </c>
      <c r="S86" s="22">
        <f>IF($B86="","",IFERROR(IFS($C86="","Data do facto em falta",$D86="","Data relevante para vigência em falta",$G86="","Valor tributável em falta",$H86="A confirmar","A confirmar tratamento",$H86="Isento ou não sujeito",IF($I86="","Fundamentação da exceção em falta","Registado sem estimativa"),$F86="","Parâmetro em falta",COUNTIF('Parâmetros'!$A$8:$A$107,$F86)&lt;&gt;1,"ID de parâmetro inválido ou duplicado",COUNTIFS('Parâmetros'!$A$8:$A$107,$F86,'Parâmetros'!$L$8:$L$107,"Pronto a utilizar")&lt;&gt;1,"Parâmetro incompleto ou inválido",OR($D86&lt;$N86,AND($O86&lt;&gt;"",$D86&gt;$O86)),"Data fora da vigência",OR(AND($J86="Percentual",OR($K86="",$L86&lt;&gt;"")),AND($J86="Montante fixo",OR($L86="",$K86&lt;&gt;""))),"Configuração de taxa inválida",$Q86="Rever: parâmetro assinalado como não acumulável","Rever acumulação",$Q86="Confirmar acumulação","A confirmar acumulação",$H86="Sujeito",IF($Q86="Acumulação indicada","Calculado com acumulação indicada","Calculado"),TRUE,"Tratamento inválido"),"Erro de controlo"))</f>
        <v/>
      </c>
      <c r="T86" s="22">
        <f>IF($B86="","",IFERROR(VLOOKUP($F86,'Parâmetros'!$A$8:$J$107,10,0),""))</f>
        <v/>
      </c>
    </row>
    <row r="87" ht="32" customHeight="1">
      <c r="A87" s="12">
        <f>IF($B87="","",ROW()-4)</f>
        <v/>
      </c>
      <c r="B87" s="13" t="n"/>
      <c r="C87" s="14" t="n"/>
      <c r="D87" s="14" t="n"/>
      <c r="E87" s="15" t="n"/>
      <c r="F87" s="16" t="n"/>
      <c r="G87" s="17" t="n"/>
      <c r="H87" s="16" t="n"/>
      <c r="I87" s="15" t="n"/>
      <c r="J87" s="18">
        <f>IF($B87="","",IFERROR(VLOOKUP($F87,'Parâmetros'!$A$8:$D$107,4,0),""))</f>
        <v/>
      </c>
      <c r="K87" s="19">
        <f>IF($B87="","",IFERROR(VLOOKUP($F87,'Parâmetros'!$A$8:$E$107,5,0),""))</f>
        <v/>
      </c>
      <c r="L87" s="20">
        <f>IF($B87="","",IFERROR(VLOOKUP($F87,'Parâmetros'!$A$8:$F$107,6,0),""))</f>
        <v/>
      </c>
      <c r="M87" s="18">
        <f>IF($B87="","",IFERROR(VLOOKUP($F87,'Parâmetros'!$A$8:$I$107,9,0),""))</f>
        <v/>
      </c>
      <c r="N87" s="21">
        <f>IF($B87="","",IFERROR(VLOOKUP($F87,'Parâmetros'!$A$8:$G$107,7,0),""))</f>
        <v/>
      </c>
      <c r="O87" s="21">
        <f>IF($B87="","",IFERROR(VLOOKUP($F87,'Parâmetros'!$A$8:$H$107,8,0),""))</f>
        <v/>
      </c>
      <c r="P87" s="12">
        <f>IF($B87="","",COUNTIF($B$5:$B$104,$B87))</f>
        <v/>
      </c>
      <c r="Q87" s="22">
        <f>IF($B87="","",IF($P87&lt;=1,"Sem acumulação",IF(COUNTIFS($B$5:$B$104,$B87,$M$5:$M$104,"Não acumula")&gt;0,"Rever: parâmetro assinalado como não acumulável",IF(COUNTIFS($B$5:$B$104,$B87,$M$5:$M$104,"A confirmar")+COUNTIFS($B$5:$B$104,$B87,$M$5:$M$104,"")&gt;0,"Confirmar acumulação","Acumulação indicada"))))</f>
        <v/>
      </c>
      <c r="R87" s="20">
        <f>IF($B87="","",IF($H87="Isento ou não sujeito",0,IF(OR($H87&lt;&gt;"Sujeito",$D87="",$F87="",$G87="",$J87="",$N87="",COUNTIFS('Parâmetros'!$A$8:$A$107,$F87,'Parâmetros'!$L$8:$L$107,"Pronto a utilizar")&lt;&gt;1,$D87&lt;$N87,AND($O87&lt;&gt;"",$D87&gt;$O87),AND($J87="Percentual",OR($K87="",$L87&lt;&gt;"")),AND($J87="Montante fixo",OR($L87="",$K87&lt;&gt;""))),"",IFERROR(IF($J87="Percentual",$G87*$K87,IF($J87="Montante fixo",$L87,"")),""))))</f>
        <v/>
      </c>
      <c r="S87" s="22">
        <f>IF($B87="","",IFERROR(IFS($C87="","Data do facto em falta",$D87="","Data relevante para vigência em falta",$G87="","Valor tributável em falta",$H87="A confirmar","A confirmar tratamento",$H87="Isento ou não sujeito",IF($I87="","Fundamentação da exceção em falta","Registado sem estimativa"),$F87="","Parâmetro em falta",COUNTIF('Parâmetros'!$A$8:$A$107,$F87)&lt;&gt;1,"ID de parâmetro inválido ou duplicado",COUNTIFS('Parâmetros'!$A$8:$A$107,$F87,'Parâmetros'!$L$8:$L$107,"Pronto a utilizar")&lt;&gt;1,"Parâmetro incompleto ou inválido",OR($D87&lt;$N87,AND($O87&lt;&gt;"",$D87&gt;$O87)),"Data fora da vigência",OR(AND($J87="Percentual",OR($K87="",$L87&lt;&gt;"")),AND($J87="Montante fixo",OR($L87="",$K87&lt;&gt;""))),"Configuração de taxa inválida",$Q87="Rever: parâmetro assinalado como não acumulável","Rever acumulação",$Q87="Confirmar acumulação","A confirmar acumulação",$H87="Sujeito",IF($Q87="Acumulação indicada","Calculado com acumulação indicada","Calculado"),TRUE,"Tratamento inválido"),"Erro de controlo"))</f>
        <v/>
      </c>
      <c r="T87" s="22">
        <f>IF($B87="","",IFERROR(VLOOKUP($F87,'Parâmetros'!$A$8:$J$107,10,0),""))</f>
        <v/>
      </c>
    </row>
    <row r="88" ht="32" customHeight="1">
      <c r="A88" s="12">
        <f>IF($B88="","",ROW()-4)</f>
        <v/>
      </c>
      <c r="B88" s="13" t="n"/>
      <c r="C88" s="14" t="n"/>
      <c r="D88" s="14" t="n"/>
      <c r="E88" s="15" t="n"/>
      <c r="F88" s="16" t="n"/>
      <c r="G88" s="17" t="n"/>
      <c r="H88" s="16" t="n"/>
      <c r="I88" s="15" t="n"/>
      <c r="J88" s="18">
        <f>IF($B88="","",IFERROR(VLOOKUP($F88,'Parâmetros'!$A$8:$D$107,4,0),""))</f>
        <v/>
      </c>
      <c r="K88" s="19">
        <f>IF($B88="","",IFERROR(VLOOKUP($F88,'Parâmetros'!$A$8:$E$107,5,0),""))</f>
        <v/>
      </c>
      <c r="L88" s="20">
        <f>IF($B88="","",IFERROR(VLOOKUP($F88,'Parâmetros'!$A$8:$F$107,6,0),""))</f>
        <v/>
      </c>
      <c r="M88" s="18">
        <f>IF($B88="","",IFERROR(VLOOKUP($F88,'Parâmetros'!$A$8:$I$107,9,0),""))</f>
        <v/>
      </c>
      <c r="N88" s="21">
        <f>IF($B88="","",IFERROR(VLOOKUP($F88,'Parâmetros'!$A$8:$G$107,7,0),""))</f>
        <v/>
      </c>
      <c r="O88" s="21">
        <f>IF($B88="","",IFERROR(VLOOKUP($F88,'Parâmetros'!$A$8:$H$107,8,0),""))</f>
        <v/>
      </c>
      <c r="P88" s="12">
        <f>IF($B88="","",COUNTIF($B$5:$B$104,$B88))</f>
        <v/>
      </c>
      <c r="Q88" s="22">
        <f>IF($B88="","",IF($P88&lt;=1,"Sem acumulação",IF(COUNTIFS($B$5:$B$104,$B88,$M$5:$M$104,"Não acumula")&gt;0,"Rever: parâmetro assinalado como não acumulável",IF(COUNTIFS($B$5:$B$104,$B88,$M$5:$M$104,"A confirmar")+COUNTIFS($B$5:$B$104,$B88,$M$5:$M$104,"")&gt;0,"Confirmar acumulação","Acumulação indicada"))))</f>
        <v/>
      </c>
      <c r="R88" s="20">
        <f>IF($B88="","",IF($H88="Isento ou não sujeito",0,IF(OR($H88&lt;&gt;"Sujeito",$D88="",$F88="",$G88="",$J88="",$N88="",COUNTIFS('Parâmetros'!$A$8:$A$107,$F88,'Parâmetros'!$L$8:$L$107,"Pronto a utilizar")&lt;&gt;1,$D88&lt;$N88,AND($O88&lt;&gt;"",$D88&gt;$O88),AND($J88="Percentual",OR($K88="",$L88&lt;&gt;"")),AND($J88="Montante fixo",OR($L88="",$K88&lt;&gt;""))),"",IFERROR(IF($J88="Percentual",$G88*$K88,IF($J88="Montante fixo",$L88,"")),""))))</f>
        <v/>
      </c>
      <c r="S88" s="22">
        <f>IF($B88="","",IFERROR(IFS($C88="","Data do facto em falta",$D88="","Data relevante para vigência em falta",$G88="","Valor tributável em falta",$H88="A confirmar","A confirmar tratamento",$H88="Isento ou não sujeito",IF($I88="","Fundamentação da exceção em falta","Registado sem estimativa"),$F88="","Parâmetro em falta",COUNTIF('Parâmetros'!$A$8:$A$107,$F88)&lt;&gt;1,"ID de parâmetro inválido ou duplicado",COUNTIFS('Parâmetros'!$A$8:$A$107,$F88,'Parâmetros'!$L$8:$L$107,"Pronto a utilizar")&lt;&gt;1,"Parâmetro incompleto ou inválido",OR($D88&lt;$N88,AND($O88&lt;&gt;"",$D88&gt;$O88)),"Data fora da vigência",OR(AND($J88="Percentual",OR($K88="",$L88&lt;&gt;"")),AND($J88="Montante fixo",OR($L88="",$K88&lt;&gt;""))),"Configuração de taxa inválida",$Q88="Rever: parâmetro assinalado como não acumulável","Rever acumulação",$Q88="Confirmar acumulação","A confirmar acumulação",$H88="Sujeito",IF($Q88="Acumulação indicada","Calculado com acumulação indicada","Calculado"),TRUE,"Tratamento inválido"),"Erro de controlo"))</f>
        <v/>
      </c>
      <c r="T88" s="22">
        <f>IF($B88="","",IFERROR(VLOOKUP($F88,'Parâmetros'!$A$8:$J$107,10,0),""))</f>
        <v/>
      </c>
    </row>
    <row r="89" ht="32" customHeight="1">
      <c r="A89" s="12">
        <f>IF($B89="","",ROW()-4)</f>
        <v/>
      </c>
      <c r="B89" s="13" t="n"/>
      <c r="C89" s="14" t="n"/>
      <c r="D89" s="14" t="n"/>
      <c r="E89" s="15" t="n"/>
      <c r="F89" s="16" t="n"/>
      <c r="G89" s="17" t="n"/>
      <c r="H89" s="16" t="n"/>
      <c r="I89" s="15" t="n"/>
      <c r="J89" s="18">
        <f>IF($B89="","",IFERROR(VLOOKUP($F89,'Parâmetros'!$A$8:$D$107,4,0),""))</f>
        <v/>
      </c>
      <c r="K89" s="19">
        <f>IF($B89="","",IFERROR(VLOOKUP($F89,'Parâmetros'!$A$8:$E$107,5,0),""))</f>
        <v/>
      </c>
      <c r="L89" s="20">
        <f>IF($B89="","",IFERROR(VLOOKUP($F89,'Parâmetros'!$A$8:$F$107,6,0),""))</f>
        <v/>
      </c>
      <c r="M89" s="18">
        <f>IF($B89="","",IFERROR(VLOOKUP($F89,'Parâmetros'!$A$8:$I$107,9,0),""))</f>
        <v/>
      </c>
      <c r="N89" s="21">
        <f>IF($B89="","",IFERROR(VLOOKUP($F89,'Parâmetros'!$A$8:$G$107,7,0),""))</f>
        <v/>
      </c>
      <c r="O89" s="21">
        <f>IF($B89="","",IFERROR(VLOOKUP($F89,'Parâmetros'!$A$8:$H$107,8,0),""))</f>
        <v/>
      </c>
      <c r="P89" s="12">
        <f>IF($B89="","",COUNTIF($B$5:$B$104,$B89))</f>
        <v/>
      </c>
      <c r="Q89" s="22">
        <f>IF($B89="","",IF($P89&lt;=1,"Sem acumulação",IF(COUNTIFS($B$5:$B$104,$B89,$M$5:$M$104,"Não acumula")&gt;0,"Rever: parâmetro assinalado como não acumulável",IF(COUNTIFS($B$5:$B$104,$B89,$M$5:$M$104,"A confirmar")+COUNTIFS($B$5:$B$104,$B89,$M$5:$M$104,"")&gt;0,"Confirmar acumulação","Acumulação indicada"))))</f>
        <v/>
      </c>
      <c r="R89" s="20">
        <f>IF($B89="","",IF($H89="Isento ou não sujeito",0,IF(OR($H89&lt;&gt;"Sujeito",$D89="",$F89="",$G89="",$J89="",$N89="",COUNTIFS('Parâmetros'!$A$8:$A$107,$F89,'Parâmetros'!$L$8:$L$107,"Pronto a utilizar")&lt;&gt;1,$D89&lt;$N89,AND($O89&lt;&gt;"",$D89&gt;$O89),AND($J89="Percentual",OR($K89="",$L89&lt;&gt;"")),AND($J89="Montante fixo",OR($L89="",$K89&lt;&gt;""))),"",IFERROR(IF($J89="Percentual",$G89*$K89,IF($J89="Montante fixo",$L89,"")),""))))</f>
        <v/>
      </c>
      <c r="S89" s="22">
        <f>IF($B89="","",IFERROR(IFS($C89="","Data do facto em falta",$D89="","Data relevante para vigência em falta",$G89="","Valor tributável em falta",$H89="A confirmar","A confirmar tratamento",$H89="Isento ou não sujeito",IF($I89="","Fundamentação da exceção em falta","Registado sem estimativa"),$F89="","Parâmetro em falta",COUNTIF('Parâmetros'!$A$8:$A$107,$F89)&lt;&gt;1,"ID de parâmetro inválido ou duplicado",COUNTIFS('Parâmetros'!$A$8:$A$107,$F89,'Parâmetros'!$L$8:$L$107,"Pronto a utilizar")&lt;&gt;1,"Parâmetro incompleto ou inválido",OR($D89&lt;$N89,AND($O89&lt;&gt;"",$D89&gt;$O89)),"Data fora da vigência",OR(AND($J89="Percentual",OR($K89="",$L89&lt;&gt;"")),AND($J89="Montante fixo",OR($L89="",$K89&lt;&gt;""))),"Configuração de taxa inválida",$Q89="Rever: parâmetro assinalado como não acumulável","Rever acumulação",$Q89="Confirmar acumulação","A confirmar acumulação",$H89="Sujeito",IF($Q89="Acumulação indicada","Calculado com acumulação indicada","Calculado"),TRUE,"Tratamento inválido"),"Erro de controlo"))</f>
        <v/>
      </c>
      <c r="T89" s="22">
        <f>IF($B89="","",IFERROR(VLOOKUP($F89,'Parâmetros'!$A$8:$J$107,10,0),""))</f>
        <v/>
      </c>
    </row>
    <row r="90" ht="32" customHeight="1">
      <c r="A90" s="12">
        <f>IF($B90="","",ROW()-4)</f>
        <v/>
      </c>
      <c r="B90" s="13" t="n"/>
      <c r="C90" s="14" t="n"/>
      <c r="D90" s="14" t="n"/>
      <c r="E90" s="15" t="n"/>
      <c r="F90" s="16" t="n"/>
      <c r="G90" s="17" t="n"/>
      <c r="H90" s="16" t="n"/>
      <c r="I90" s="15" t="n"/>
      <c r="J90" s="18">
        <f>IF($B90="","",IFERROR(VLOOKUP($F90,'Parâmetros'!$A$8:$D$107,4,0),""))</f>
        <v/>
      </c>
      <c r="K90" s="19">
        <f>IF($B90="","",IFERROR(VLOOKUP($F90,'Parâmetros'!$A$8:$E$107,5,0),""))</f>
        <v/>
      </c>
      <c r="L90" s="20">
        <f>IF($B90="","",IFERROR(VLOOKUP($F90,'Parâmetros'!$A$8:$F$107,6,0),""))</f>
        <v/>
      </c>
      <c r="M90" s="18">
        <f>IF($B90="","",IFERROR(VLOOKUP($F90,'Parâmetros'!$A$8:$I$107,9,0),""))</f>
        <v/>
      </c>
      <c r="N90" s="21">
        <f>IF($B90="","",IFERROR(VLOOKUP($F90,'Parâmetros'!$A$8:$G$107,7,0),""))</f>
        <v/>
      </c>
      <c r="O90" s="21">
        <f>IF($B90="","",IFERROR(VLOOKUP($F90,'Parâmetros'!$A$8:$H$107,8,0),""))</f>
        <v/>
      </c>
      <c r="P90" s="12">
        <f>IF($B90="","",COUNTIF($B$5:$B$104,$B90))</f>
        <v/>
      </c>
      <c r="Q90" s="22">
        <f>IF($B90="","",IF($P90&lt;=1,"Sem acumulação",IF(COUNTIFS($B$5:$B$104,$B90,$M$5:$M$104,"Não acumula")&gt;0,"Rever: parâmetro assinalado como não acumulável",IF(COUNTIFS($B$5:$B$104,$B90,$M$5:$M$104,"A confirmar")+COUNTIFS($B$5:$B$104,$B90,$M$5:$M$104,"")&gt;0,"Confirmar acumulação","Acumulação indicada"))))</f>
        <v/>
      </c>
      <c r="R90" s="20">
        <f>IF($B90="","",IF($H90="Isento ou não sujeito",0,IF(OR($H90&lt;&gt;"Sujeito",$D90="",$F90="",$G90="",$J90="",$N90="",COUNTIFS('Parâmetros'!$A$8:$A$107,$F90,'Parâmetros'!$L$8:$L$107,"Pronto a utilizar")&lt;&gt;1,$D90&lt;$N90,AND($O90&lt;&gt;"",$D90&gt;$O90),AND($J90="Percentual",OR($K90="",$L90&lt;&gt;"")),AND($J90="Montante fixo",OR($L90="",$K90&lt;&gt;""))),"",IFERROR(IF($J90="Percentual",$G90*$K90,IF($J90="Montante fixo",$L90,"")),""))))</f>
        <v/>
      </c>
      <c r="S90" s="22">
        <f>IF($B90="","",IFERROR(IFS($C90="","Data do facto em falta",$D90="","Data relevante para vigência em falta",$G90="","Valor tributável em falta",$H90="A confirmar","A confirmar tratamento",$H90="Isento ou não sujeito",IF($I90="","Fundamentação da exceção em falta","Registado sem estimativa"),$F90="","Parâmetro em falta",COUNTIF('Parâmetros'!$A$8:$A$107,$F90)&lt;&gt;1,"ID de parâmetro inválido ou duplicado",COUNTIFS('Parâmetros'!$A$8:$A$107,$F90,'Parâmetros'!$L$8:$L$107,"Pronto a utilizar")&lt;&gt;1,"Parâmetro incompleto ou inválido",OR($D90&lt;$N90,AND($O90&lt;&gt;"",$D90&gt;$O90)),"Data fora da vigência",OR(AND($J90="Percentual",OR($K90="",$L90&lt;&gt;"")),AND($J90="Montante fixo",OR($L90="",$K90&lt;&gt;""))),"Configuração de taxa inválida",$Q90="Rever: parâmetro assinalado como não acumulável","Rever acumulação",$Q90="Confirmar acumulação","A confirmar acumulação",$H90="Sujeito",IF($Q90="Acumulação indicada","Calculado com acumulação indicada","Calculado"),TRUE,"Tratamento inválido"),"Erro de controlo"))</f>
        <v/>
      </c>
      <c r="T90" s="22">
        <f>IF($B90="","",IFERROR(VLOOKUP($F90,'Parâmetros'!$A$8:$J$107,10,0),""))</f>
        <v/>
      </c>
    </row>
    <row r="91" ht="32" customHeight="1">
      <c r="A91" s="12">
        <f>IF($B91="","",ROW()-4)</f>
        <v/>
      </c>
      <c r="B91" s="13" t="n"/>
      <c r="C91" s="14" t="n"/>
      <c r="D91" s="14" t="n"/>
      <c r="E91" s="15" t="n"/>
      <c r="F91" s="16" t="n"/>
      <c r="G91" s="17" t="n"/>
      <c r="H91" s="16" t="n"/>
      <c r="I91" s="15" t="n"/>
      <c r="J91" s="18">
        <f>IF($B91="","",IFERROR(VLOOKUP($F91,'Parâmetros'!$A$8:$D$107,4,0),""))</f>
        <v/>
      </c>
      <c r="K91" s="19">
        <f>IF($B91="","",IFERROR(VLOOKUP($F91,'Parâmetros'!$A$8:$E$107,5,0),""))</f>
        <v/>
      </c>
      <c r="L91" s="20">
        <f>IF($B91="","",IFERROR(VLOOKUP($F91,'Parâmetros'!$A$8:$F$107,6,0),""))</f>
        <v/>
      </c>
      <c r="M91" s="18">
        <f>IF($B91="","",IFERROR(VLOOKUP($F91,'Parâmetros'!$A$8:$I$107,9,0),""))</f>
        <v/>
      </c>
      <c r="N91" s="21">
        <f>IF($B91="","",IFERROR(VLOOKUP($F91,'Parâmetros'!$A$8:$G$107,7,0),""))</f>
        <v/>
      </c>
      <c r="O91" s="21">
        <f>IF($B91="","",IFERROR(VLOOKUP($F91,'Parâmetros'!$A$8:$H$107,8,0),""))</f>
        <v/>
      </c>
      <c r="P91" s="12">
        <f>IF($B91="","",COUNTIF($B$5:$B$104,$B91))</f>
        <v/>
      </c>
      <c r="Q91" s="22">
        <f>IF($B91="","",IF($P91&lt;=1,"Sem acumulação",IF(COUNTIFS($B$5:$B$104,$B91,$M$5:$M$104,"Não acumula")&gt;0,"Rever: parâmetro assinalado como não acumulável",IF(COUNTIFS($B$5:$B$104,$B91,$M$5:$M$104,"A confirmar")+COUNTIFS($B$5:$B$104,$B91,$M$5:$M$104,"")&gt;0,"Confirmar acumulação","Acumulação indicada"))))</f>
        <v/>
      </c>
      <c r="R91" s="20">
        <f>IF($B91="","",IF($H91="Isento ou não sujeito",0,IF(OR($H91&lt;&gt;"Sujeito",$D91="",$F91="",$G91="",$J91="",$N91="",COUNTIFS('Parâmetros'!$A$8:$A$107,$F91,'Parâmetros'!$L$8:$L$107,"Pronto a utilizar")&lt;&gt;1,$D91&lt;$N91,AND($O91&lt;&gt;"",$D91&gt;$O91),AND($J91="Percentual",OR($K91="",$L91&lt;&gt;"")),AND($J91="Montante fixo",OR($L91="",$K91&lt;&gt;""))),"",IFERROR(IF($J91="Percentual",$G91*$K91,IF($J91="Montante fixo",$L91,"")),""))))</f>
        <v/>
      </c>
      <c r="S91" s="22">
        <f>IF($B91="","",IFERROR(IFS($C91="","Data do facto em falta",$D91="","Data relevante para vigência em falta",$G91="","Valor tributável em falta",$H91="A confirmar","A confirmar tratamento",$H91="Isento ou não sujeito",IF($I91="","Fundamentação da exceção em falta","Registado sem estimativa"),$F91="","Parâmetro em falta",COUNTIF('Parâmetros'!$A$8:$A$107,$F91)&lt;&gt;1,"ID de parâmetro inválido ou duplicado",COUNTIFS('Parâmetros'!$A$8:$A$107,$F91,'Parâmetros'!$L$8:$L$107,"Pronto a utilizar")&lt;&gt;1,"Parâmetro incompleto ou inválido",OR($D91&lt;$N91,AND($O91&lt;&gt;"",$D91&gt;$O91)),"Data fora da vigência",OR(AND($J91="Percentual",OR($K91="",$L91&lt;&gt;"")),AND($J91="Montante fixo",OR($L91="",$K91&lt;&gt;""))),"Configuração de taxa inválida",$Q91="Rever: parâmetro assinalado como não acumulável","Rever acumulação",$Q91="Confirmar acumulação","A confirmar acumulação",$H91="Sujeito",IF($Q91="Acumulação indicada","Calculado com acumulação indicada","Calculado"),TRUE,"Tratamento inválido"),"Erro de controlo"))</f>
        <v/>
      </c>
      <c r="T91" s="22">
        <f>IF($B91="","",IFERROR(VLOOKUP($F91,'Parâmetros'!$A$8:$J$107,10,0),""))</f>
        <v/>
      </c>
    </row>
    <row r="92" ht="32" customHeight="1">
      <c r="A92" s="12">
        <f>IF($B92="","",ROW()-4)</f>
        <v/>
      </c>
      <c r="B92" s="13" t="n"/>
      <c r="C92" s="14" t="n"/>
      <c r="D92" s="14" t="n"/>
      <c r="E92" s="15" t="n"/>
      <c r="F92" s="16" t="n"/>
      <c r="G92" s="17" t="n"/>
      <c r="H92" s="16" t="n"/>
      <c r="I92" s="15" t="n"/>
      <c r="J92" s="18">
        <f>IF($B92="","",IFERROR(VLOOKUP($F92,'Parâmetros'!$A$8:$D$107,4,0),""))</f>
        <v/>
      </c>
      <c r="K92" s="19">
        <f>IF($B92="","",IFERROR(VLOOKUP($F92,'Parâmetros'!$A$8:$E$107,5,0),""))</f>
        <v/>
      </c>
      <c r="L92" s="20">
        <f>IF($B92="","",IFERROR(VLOOKUP($F92,'Parâmetros'!$A$8:$F$107,6,0),""))</f>
        <v/>
      </c>
      <c r="M92" s="18">
        <f>IF($B92="","",IFERROR(VLOOKUP($F92,'Parâmetros'!$A$8:$I$107,9,0),""))</f>
        <v/>
      </c>
      <c r="N92" s="21">
        <f>IF($B92="","",IFERROR(VLOOKUP($F92,'Parâmetros'!$A$8:$G$107,7,0),""))</f>
        <v/>
      </c>
      <c r="O92" s="21">
        <f>IF($B92="","",IFERROR(VLOOKUP($F92,'Parâmetros'!$A$8:$H$107,8,0),""))</f>
        <v/>
      </c>
      <c r="P92" s="12">
        <f>IF($B92="","",COUNTIF($B$5:$B$104,$B92))</f>
        <v/>
      </c>
      <c r="Q92" s="22">
        <f>IF($B92="","",IF($P92&lt;=1,"Sem acumulação",IF(COUNTIFS($B$5:$B$104,$B92,$M$5:$M$104,"Não acumula")&gt;0,"Rever: parâmetro assinalado como não acumulável",IF(COUNTIFS($B$5:$B$104,$B92,$M$5:$M$104,"A confirmar")+COUNTIFS($B$5:$B$104,$B92,$M$5:$M$104,"")&gt;0,"Confirmar acumulação","Acumulação indicada"))))</f>
        <v/>
      </c>
      <c r="R92" s="20">
        <f>IF($B92="","",IF($H92="Isento ou não sujeito",0,IF(OR($H92&lt;&gt;"Sujeito",$D92="",$F92="",$G92="",$J92="",$N92="",COUNTIFS('Parâmetros'!$A$8:$A$107,$F92,'Parâmetros'!$L$8:$L$107,"Pronto a utilizar")&lt;&gt;1,$D92&lt;$N92,AND($O92&lt;&gt;"",$D92&gt;$O92),AND($J92="Percentual",OR($K92="",$L92&lt;&gt;"")),AND($J92="Montante fixo",OR($L92="",$K92&lt;&gt;""))),"",IFERROR(IF($J92="Percentual",$G92*$K92,IF($J92="Montante fixo",$L92,"")),""))))</f>
        <v/>
      </c>
      <c r="S92" s="22">
        <f>IF($B92="","",IFERROR(IFS($C92="","Data do facto em falta",$D92="","Data relevante para vigência em falta",$G92="","Valor tributável em falta",$H92="A confirmar","A confirmar tratamento",$H92="Isento ou não sujeito",IF($I92="","Fundamentação da exceção em falta","Registado sem estimativa"),$F92="","Parâmetro em falta",COUNTIF('Parâmetros'!$A$8:$A$107,$F92)&lt;&gt;1,"ID de parâmetro inválido ou duplicado",COUNTIFS('Parâmetros'!$A$8:$A$107,$F92,'Parâmetros'!$L$8:$L$107,"Pronto a utilizar")&lt;&gt;1,"Parâmetro incompleto ou inválido",OR($D92&lt;$N92,AND($O92&lt;&gt;"",$D92&gt;$O92)),"Data fora da vigência",OR(AND($J92="Percentual",OR($K92="",$L92&lt;&gt;"")),AND($J92="Montante fixo",OR($L92="",$K92&lt;&gt;""))),"Configuração de taxa inválida",$Q92="Rever: parâmetro assinalado como não acumulável","Rever acumulação",$Q92="Confirmar acumulação","A confirmar acumulação",$H92="Sujeito",IF($Q92="Acumulação indicada","Calculado com acumulação indicada","Calculado"),TRUE,"Tratamento inválido"),"Erro de controlo"))</f>
        <v/>
      </c>
      <c r="T92" s="22">
        <f>IF($B92="","",IFERROR(VLOOKUP($F92,'Parâmetros'!$A$8:$J$107,10,0),""))</f>
        <v/>
      </c>
    </row>
    <row r="93" ht="32" customHeight="1">
      <c r="A93" s="12">
        <f>IF($B93="","",ROW()-4)</f>
        <v/>
      </c>
      <c r="B93" s="13" t="n"/>
      <c r="C93" s="14" t="n"/>
      <c r="D93" s="14" t="n"/>
      <c r="E93" s="15" t="n"/>
      <c r="F93" s="16" t="n"/>
      <c r="G93" s="17" t="n"/>
      <c r="H93" s="16" t="n"/>
      <c r="I93" s="15" t="n"/>
      <c r="J93" s="18">
        <f>IF($B93="","",IFERROR(VLOOKUP($F93,'Parâmetros'!$A$8:$D$107,4,0),""))</f>
        <v/>
      </c>
      <c r="K93" s="19">
        <f>IF($B93="","",IFERROR(VLOOKUP($F93,'Parâmetros'!$A$8:$E$107,5,0),""))</f>
        <v/>
      </c>
      <c r="L93" s="20">
        <f>IF($B93="","",IFERROR(VLOOKUP($F93,'Parâmetros'!$A$8:$F$107,6,0),""))</f>
        <v/>
      </c>
      <c r="M93" s="18">
        <f>IF($B93="","",IFERROR(VLOOKUP($F93,'Parâmetros'!$A$8:$I$107,9,0),""))</f>
        <v/>
      </c>
      <c r="N93" s="21">
        <f>IF($B93="","",IFERROR(VLOOKUP($F93,'Parâmetros'!$A$8:$G$107,7,0),""))</f>
        <v/>
      </c>
      <c r="O93" s="21">
        <f>IF($B93="","",IFERROR(VLOOKUP($F93,'Parâmetros'!$A$8:$H$107,8,0),""))</f>
        <v/>
      </c>
      <c r="P93" s="12">
        <f>IF($B93="","",COUNTIF($B$5:$B$104,$B93))</f>
        <v/>
      </c>
      <c r="Q93" s="22">
        <f>IF($B93="","",IF($P93&lt;=1,"Sem acumulação",IF(COUNTIFS($B$5:$B$104,$B93,$M$5:$M$104,"Não acumula")&gt;0,"Rever: parâmetro assinalado como não acumulável",IF(COUNTIFS($B$5:$B$104,$B93,$M$5:$M$104,"A confirmar")+COUNTIFS($B$5:$B$104,$B93,$M$5:$M$104,"")&gt;0,"Confirmar acumulação","Acumulação indicada"))))</f>
        <v/>
      </c>
      <c r="R93" s="20">
        <f>IF($B93="","",IF($H93="Isento ou não sujeito",0,IF(OR($H93&lt;&gt;"Sujeito",$D93="",$F93="",$G93="",$J93="",$N93="",COUNTIFS('Parâmetros'!$A$8:$A$107,$F93,'Parâmetros'!$L$8:$L$107,"Pronto a utilizar")&lt;&gt;1,$D93&lt;$N93,AND($O93&lt;&gt;"",$D93&gt;$O93),AND($J93="Percentual",OR($K93="",$L93&lt;&gt;"")),AND($J93="Montante fixo",OR($L93="",$K93&lt;&gt;""))),"",IFERROR(IF($J93="Percentual",$G93*$K93,IF($J93="Montante fixo",$L93,"")),""))))</f>
        <v/>
      </c>
      <c r="S93" s="22">
        <f>IF($B93="","",IFERROR(IFS($C93="","Data do facto em falta",$D93="","Data relevante para vigência em falta",$G93="","Valor tributável em falta",$H93="A confirmar","A confirmar tratamento",$H93="Isento ou não sujeito",IF($I93="","Fundamentação da exceção em falta","Registado sem estimativa"),$F93="","Parâmetro em falta",COUNTIF('Parâmetros'!$A$8:$A$107,$F93)&lt;&gt;1,"ID de parâmetro inválido ou duplicado",COUNTIFS('Parâmetros'!$A$8:$A$107,$F93,'Parâmetros'!$L$8:$L$107,"Pronto a utilizar")&lt;&gt;1,"Parâmetro incompleto ou inválido",OR($D93&lt;$N93,AND($O93&lt;&gt;"",$D93&gt;$O93)),"Data fora da vigência",OR(AND($J93="Percentual",OR($K93="",$L93&lt;&gt;"")),AND($J93="Montante fixo",OR($L93="",$K93&lt;&gt;""))),"Configuração de taxa inválida",$Q93="Rever: parâmetro assinalado como não acumulável","Rever acumulação",$Q93="Confirmar acumulação","A confirmar acumulação",$H93="Sujeito",IF($Q93="Acumulação indicada","Calculado com acumulação indicada","Calculado"),TRUE,"Tratamento inválido"),"Erro de controlo"))</f>
        <v/>
      </c>
      <c r="T93" s="22">
        <f>IF($B93="","",IFERROR(VLOOKUP($F93,'Parâmetros'!$A$8:$J$107,10,0),""))</f>
        <v/>
      </c>
    </row>
    <row r="94" ht="32" customHeight="1">
      <c r="A94" s="12">
        <f>IF($B94="","",ROW()-4)</f>
        <v/>
      </c>
      <c r="B94" s="13" t="n"/>
      <c r="C94" s="14" t="n"/>
      <c r="D94" s="14" t="n"/>
      <c r="E94" s="15" t="n"/>
      <c r="F94" s="16" t="n"/>
      <c r="G94" s="17" t="n"/>
      <c r="H94" s="16" t="n"/>
      <c r="I94" s="15" t="n"/>
      <c r="J94" s="18">
        <f>IF($B94="","",IFERROR(VLOOKUP($F94,'Parâmetros'!$A$8:$D$107,4,0),""))</f>
        <v/>
      </c>
      <c r="K94" s="19">
        <f>IF($B94="","",IFERROR(VLOOKUP($F94,'Parâmetros'!$A$8:$E$107,5,0),""))</f>
        <v/>
      </c>
      <c r="L94" s="20">
        <f>IF($B94="","",IFERROR(VLOOKUP($F94,'Parâmetros'!$A$8:$F$107,6,0),""))</f>
        <v/>
      </c>
      <c r="M94" s="18">
        <f>IF($B94="","",IFERROR(VLOOKUP($F94,'Parâmetros'!$A$8:$I$107,9,0),""))</f>
        <v/>
      </c>
      <c r="N94" s="21">
        <f>IF($B94="","",IFERROR(VLOOKUP($F94,'Parâmetros'!$A$8:$G$107,7,0),""))</f>
        <v/>
      </c>
      <c r="O94" s="21">
        <f>IF($B94="","",IFERROR(VLOOKUP($F94,'Parâmetros'!$A$8:$H$107,8,0),""))</f>
        <v/>
      </c>
      <c r="P94" s="12">
        <f>IF($B94="","",COUNTIF($B$5:$B$104,$B94))</f>
        <v/>
      </c>
      <c r="Q94" s="22">
        <f>IF($B94="","",IF($P94&lt;=1,"Sem acumulação",IF(COUNTIFS($B$5:$B$104,$B94,$M$5:$M$104,"Não acumula")&gt;0,"Rever: parâmetro assinalado como não acumulável",IF(COUNTIFS($B$5:$B$104,$B94,$M$5:$M$104,"A confirmar")+COUNTIFS($B$5:$B$104,$B94,$M$5:$M$104,"")&gt;0,"Confirmar acumulação","Acumulação indicada"))))</f>
        <v/>
      </c>
      <c r="R94" s="20">
        <f>IF($B94="","",IF($H94="Isento ou não sujeito",0,IF(OR($H94&lt;&gt;"Sujeito",$D94="",$F94="",$G94="",$J94="",$N94="",COUNTIFS('Parâmetros'!$A$8:$A$107,$F94,'Parâmetros'!$L$8:$L$107,"Pronto a utilizar")&lt;&gt;1,$D94&lt;$N94,AND($O94&lt;&gt;"",$D94&gt;$O94),AND($J94="Percentual",OR($K94="",$L94&lt;&gt;"")),AND($J94="Montante fixo",OR($L94="",$K94&lt;&gt;""))),"",IFERROR(IF($J94="Percentual",$G94*$K94,IF($J94="Montante fixo",$L94,"")),""))))</f>
        <v/>
      </c>
      <c r="S94" s="22">
        <f>IF($B94="","",IFERROR(IFS($C94="","Data do facto em falta",$D94="","Data relevante para vigência em falta",$G94="","Valor tributável em falta",$H94="A confirmar","A confirmar tratamento",$H94="Isento ou não sujeito",IF($I94="","Fundamentação da exceção em falta","Registado sem estimativa"),$F94="","Parâmetro em falta",COUNTIF('Parâmetros'!$A$8:$A$107,$F94)&lt;&gt;1,"ID de parâmetro inválido ou duplicado",COUNTIFS('Parâmetros'!$A$8:$A$107,$F94,'Parâmetros'!$L$8:$L$107,"Pronto a utilizar")&lt;&gt;1,"Parâmetro incompleto ou inválido",OR($D94&lt;$N94,AND($O94&lt;&gt;"",$D94&gt;$O94)),"Data fora da vigência",OR(AND($J94="Percentual",OR($K94="",$L94&lt;&gt;"")),AND($J94="Montante fixo",OR($L94="",$K94&lt;&gt;""))),"Configuração de taxa inválida",$Q94="Rever: parâmetro assinalado como não acumulável","Rever acumulação",$Q94="Confirmar acumulação","A confirmar acumulação",$H94="Sujeito",IF($Q94="Acumulação indicada","Calculado com acumulação indicada","Calculado"),TRUE,"Tratamento inválido"),"Erro de controlo"))</f>
        <v/>
      </c>
      <c r="T94" s="22">
        <f>IF($B94="","",IFERROR(VLOOKUP($F94,'Parâmetros'!$A$8:$J$107,10,0),""))</f>
        <v/>
      </c>
    </row>
    <row r="95" ht="32" customHeight="1">
      <c r="A95" s="12">
        <f>IF($B95="","",ROW()-4)</f>
        <v/>
      </c>
      <c r="B95" s="13" t="n"/>
      <c r="C95" s="14" t="n"/>
      <c r="D95" s="14" t="n"/>
      <c r="E95" s="15" t="n"/>
      <c r="F95" s="16" t="n"/>
      <c r="G95" s="17" t="n"/>
      <c r="H95" s="16" t="n"/>
      <c r="I95" s="15" t="n"/>
      <c r="J95" s="18">
        <f>IF($B95="","",IFERROR(VLOOKUP($F95,'Parâmetros'!$A$8:$D$107,4,0),""))</f>
        <v/>
      </c>
      <c r="K95" s="19">
        <f>IF($B95="","",IFERROR(VLOOKUP($F95,'Parâmetros'!$A$8:$E$107,5,0),""))</f>
        <v/>
      </c>
      <c r="L95" s="20">
        <f>IF($B95="","",IFERROR(VLOOKUP($F95,'Parâmetros'!$A$8:$F$107,6,0),""))</f>
        <v/>
      </c>
      <c r="M95" s="18">
        <f>IF($B95="","",IFERROR(VLOOKUP($F95,'Parâmetros'!$A$8:$I$107,9,0),""))</f>
        <v/>
      </c>
      <c r="N95" s="21">
        <f>IF($B95="","",IFERROR(VLOOKUP($F95,'Parâmetros'!$A$8:$G$107,7,0),""))</f>
        <v/>
      </c>
      <c r="O95" s="21">
        <f>IF($B95="","",IFERROR(VLOOKUP($F95,'Parâmetros'!$A$8:$H$107,8,0),""))</f>
        <v/>
      </c>
      <c r="P95" s="12">
        <f>IF($B95="","",COUNTIF($B$5:$B$104,$B95))</f>
        <v/>
      </c>
      <c r="Q95" s="22">
        <f>IF($B95="","",IF($P95&lt;=1,"Sem acumulação",IF(COUNTIFS($B$5:$B$104,$B95,$M$5:$M$104,"Não acumula")&gt;0,"Rever: parâmetro assinalado como não acumulável",IF(COUNTIFS($B$5:$B$104,$B95,$M$5:$M$104,"A confirmar")+COUNTIFS($B$5:$B$104,$B95,$M$5:$M$104,"")&gt;0,"Confirmar acumulação","Acumulação indicada"))))</f>
        <v/>
      </c>
      <c r="R95" s="20">
        <f>IF($B95="","",IF($H95="Isento ou não sujeito",0,IF(OR($H95&lt;&gt;"Sujeito",$D95="",$F95="",$G95="",$J95="",$N95="",COUNTIFS('Parâmetros'!$A$8:$A$107,$F95,'Parâmetros'!$L$8:$L$107,"Pronto a utilizar")&lt;&gt;1,$D95&lt;$N95,AND($O95&lt;&gt;"",$D95&gt;$O95),AND($J95="Percentual",OR($K95="",$L95&lt;&gt;"")),AND($J95="Montante fixo",OR($L95="",$K95&lt;&gt;""))),"",IFERROR(IF($J95="Percentual",$G95*$K95,IF($J95="Montante fixo",$L95,"")),""))))</f>
        <v/>
      </c>
      <c r="S95" s="22">
        <f>IF($B95="","",IFERROR(IFS($C95="","Data do facto em falta",$D95="","Data relevante para vigência em falta",$G95="","Valor tributável em falta",$H95="A confirmar","A confirmar tratamento",$H95="Isento ou não sujeito",IF($I95="","Fundamentação da exceção em falta","Registado sem estimativa"),$F95="","Parâmetro em falta",COUNTIF('Parâmetros'!$A$8:$A$107,$F95)&lt;&gt;1,"ID de parâmetro inválido ou duplicado",COUNTIFS('Parâmetros'!$A$8:$A$107,$F95,'Parâmetros'!$L$8:$L$107,"Pronto a utilizar")&lt;&gt;1,"Parâmetro incompleto ou inválido",OR($D95&lt;$N95,AND($O95&lt;&gt;"",$D95&gt;$O95)),"Data fora da vigência",OR(AND($J95="Percentual",OR($K95="",$L95&lt;&gt;"")),AND($J95="Montante fixo",OR($L95="",$K95&lt;&gt;""))),"Configuração de taxa inválida",$Q95="Rever: parâmetro assinalado como não acumulável","Rever acumulação",$Q95="Confirmar acumulação","A confirmar acumulação",$H95="Sujeito",IF($Q95="Acumulação indicada","Calculado com acumulação indicada","Calculado"),TRUE,"Tratamento inválido"),"Erro de controlo"))</f>
        <v/>
      </c>
      <c r="T95" s="22">
        <f>IF($B95="","",IFERROR(VLOOKUP($F95,'Parâmetros'!$A$8:$J$107,10,0),""))</f>
        <v/>
      </c>
    </row>
    <row r="96" ht="32" customHeight="1">
      <c r="A96" s="12">
        <f>IF($B96="","",ROW()-4)</f>
        <v/>
      </c>
      <c r="B96" s="13" t="n"/>
      <c r="C96" s="14" t="n"/>
      <c r="D96" s="14" t="n"/>
      <c r="E96" s="15" t="n"/>
      <c r="F96" s="16" t="n"/>
      <c r="G96" s="17" t="n"/>
      <c r="H96" s="16" t="n"/>
      <c r="I96" s="15" t="n"/>
      <c r="J96" s="18">
        <f>IF($B96="","",IFERROR(VLOOKUP($F96,'Parâmetros'!$A$8:$D$107,4,0),""))</f>
        <v/>
      </c>
      <c r="K96" s="19">
        <f>IF($B96="","",IFERROR(VLOOKUP($F96,'Parâmetros'!$A$8:$E$107,5,0),""))</f>
        <v/>
      </c>
      <c r="L96" s="20">
        <f>IF($B96="","",IFERROR(VLOOKUP($F96,'Parâmetros'!$A$8:$F$107,6,0),""))</f>
        <v/>
      </c>
      <c r="M96" s="18">
        <f>IF($B96="","",IFERROR(VLOOKUP($F96,'Parâmetros'!$A$8:$I$107,9,0),""))</f>
        <v/>
      </c>
      <c r="N96" s="21">
        <f>IF($B96="","",IFERROR(VLOOKUP($F96,'Parâmetros'!$A$8:$G$107,7,0),""))</f>
        <v/>
      </c>
      <c r="O96" s="21">
        <f>IF($B96="","",IFERROR(VLOOKUP($F96,'Parâmetros'!$A$8:$H$107,8,0),""))</f>
        <v/>
      </c>
      <c r="P96" s="12">
        <f>IF($B96="","",COUNTIF($B$5:$B$104,$B96))</f>
        <v/>
      </c>
      <c r="Q96" s="22">
        <f>IF($B96="","",IF($P96&lt;=1,"Sem acumulação",IF(COUNTIFS($B$5:$B$104,$B96,$M$5:$M$104,"Não acumula")&gt;0,"Rever: parâmetro assinalado como não acumulável",IF(COUNTIFS($B$5:$B$104,$B96,$M$5:$M$104,"A confirmar")+COUNTIFS($B$5:$B$104,$B96,$M$5:$M$104,"")&gt;0,"Confirmar acumulação","Acumulação indicada"))))</f>
        <v/>
      </c>
      <c r="R96" s="20">
        <f>IF($B96="","",IF($H96="Isento ou não sujeito",0,IF(OR($H96&lt;&gt;"Sujeito",$D96="",$F96="",$G96="",$J96="",$N96="",COUNTIFS('Parâmetros'!$A$8:$A$107,$F96,'Parâmetros'!$L$8:$L$107,"Pronto a utilizar")&lt;&gt;1,$D96&lt;$N96,AND($O96&lt;&gt;"",$D96&gt;$O96),AND($J96="Percentual",OR($K96="",$L96&lt;&gt;"")),AND($J96="Montante fixo",OR($L96="",$K96&lt;&gt;""))),"",IFERROR(IF($J96="Percentual",$G96*$K96,IF($J96="Montante fixo",$L96,"")),""))))</f>
        <v/>
      </c>
      <c r="S96" s="22">
        <f>IF($B96="","",IFERROR(IFS($C96="","Data do facto em falta",$D96="","Data relevante para vigência em falta",$G96="","Valor tributável em falta",$H96="A confirmar","A confirmar tratamento",$H96="Isento ou não sujeito",IF($I96="","Fundamentação da exceção em falta","Registado sem estimativa"),$F96="","Parâmetro em falta",COUNTIF('Parâmetros'!$A$8:$A$107,$F96)&lt;&gt;1,"ID de parâmetro inválido ou duplicado",COUNTIFS('Parâmetros'!$A$8:$A$107,$F96,'Parâmetros'!$L$8:$L$107,"Pronto a utilizar")&lt;&gt;1,"Parâmetro incompleto ou inválido",OR($D96&lt;$N96,AND($O96&lt;&gt;"",$D96&gt;$O96)),"Data fora da vigência",OR(AND($J96="Percentual",OR($K96="",$L96&lt;&gt;"")),AND($J96="Montante fixo",OR($L96="",$K96&lt;&gt;""))),"Configuração de taxa inválida",$Q96="Rever: parâmetro assinalado como não acumulável","Rever acumulação",$Q96="Confirmar acumulação","A confirmar acumulação",$H96="Sujeito",IF($Q96="Acumulação indicada","Calculado com acumulação indicada","Calculado"),TRUE,"Tratamento inválido"),"Erro de controlo"))</f>
        <v/>
      </c>
      <c r="T96" s="22">
        <f>IF($B96="","",IFERROR(VLOOKUP($F96,'Parâmetros'!$A$8:$J$107,10,0),""))</f>
        <v/>
      </c>
    </row>
    <row r="97" ht="32" customHeight="1">
      <c r="A97" s="12">
        <f>IF($B97="","",ROW()-4)</f>
        <v/>
      </c>
      <c r="B97" s="13" t="n"/>
      <c r="C97" s="14" t="n"/>
      <c r="D97" s="14" t="n"/>
      <c r="E97" s="15" t="n"/>
      <c r="F97" s="16" t="n"/>
      <c r="G97" s="17" t="n"/>
      <c r="H97" s="16" t="n"/>
      <c r="I97" s="15" t="n"/>
      <c r="J97" s="18">
        <f>IF($B97="","",IFERROR(VLOOKUP($F97,'Parâmetros'!$A$8:$D$107,4,0),""))</f>
        <v/>
      </c>
      <c r="K97" s="19">
        <f>IF($B97="","",IFERROR(VLOOKUP($F97,'Parâmetros'!$A$8:$E$107,5,0),""))</f>
        <v/>
      </c>
      <c r="L97" s="20">
        <f>IF($B97="","",IFERROR(VLOOKUP($F97,'Parâmetros'!$A$8:$F$107,6,0),""))</f>
        <v/>
      </c>
      <c r="M97" s="18">
        <f>IF($B97="","",IFERROR(VLOOKUP($F97,'Parâmetros'!$A$8:$I$107,9,0),""))</f>
        <v/>
      </c>
      <c r="N97" s="21">
        <f>IF($B97="","",IFERROR(VLOOKUP($F97,'Parâmetros'!$A$8:$G$107,7,0),""))</f>
        <v/>
      </c>
      <c r="O97" s="21">
        <f>IF($B97="","",IFERROR(VLOOKUP($F97,'Parâmetros'!$A$8:$H$107,8,0),""))</f>
        <v/>
      </c>
      <c r="P97" s="12">
        <f>IF($B97="","",COUNTIF($B$5:$B$104,$B97))</f>
        <v/>
      </c>
      <c r="Q97" s="22">
        <f>IF($B97="","",IF($P97&lt;=1,"Sem acumulação",IF(COUNTIFS($B$5:$B$104,$B97,$M$5:$M$104,"Não acumula")&gt;0,"Rever: parâmetro assinalado como não acumulável",IF(COUNTIFS($B$5:$B$104,$B97,$M$5:$M$104,"A confirmar")+COUNTIFS($B$5:$B$104,$B97,$M$5:$M$104,"")&gt;0,"Confirmar acumulação","Acumulação indicada"))))</f>
        <v/>
      </c>
      <c r="R97" s="20">
        <f>IF($B97="","",IF($H97="Isento ou não sujeito",0,IF(OR($H97&lt;&gt;"Sujeito",$D97="",$F97="",$G97="",$J97="",$N97="",COUNTIFS('Parâmetros'!$A$8:$A$107,$F97,'Parâmetros'!$L$8:$L$107,"Pronto a utilizar")&lt;&gt;1,$D97&lt;$N97,AND($O97&lt;&gt;"",$D97&gt;$O97),AND($J97="Percentual",OR($K97="",$L97&lt;&gt;"")),AND($J97="Montante fixo",OR($L97="",$K97&lt;&gt;""))),"",IFERROR(IF($J97="Percentual",$G97*$K97,IF($J97="Montante fixo",$L97,"")),""))))</f>
        <v/>
      </c>
      <c r="S97" s="22">
        <f>IF($B97="","",IFERROR(IFS($C97="","Data do facto em falta",$D97="","Data relevante para vigência em falta",$G97="","Valor tributável em falta",$H97="A confirmar","A confirmar tratamento",$H97="Isento ou não sujeito",IF($I97="","Fundamentação da exceção em falta","Registado sem estimativa"),$F97="","Parâmetro em falta",COUNTIF('Parâmetros'!$A$8:$A$107,$F97)&lt;&gt;1,"ID de parâmetro inválido ou duplicado",COUNTIFS('Parâmetros'!$A$8:$A$107,$F97,'Parâmetros'!$L$8:$L$107,"Pronto a utilizar")&lt;&gt;1,"Parâmetro incompleto ou inválido",OR($D97&lt;$N97,AND($O97&lt;&gt;"",$D97&gt;$O97)),"Data fora da vigência",OR(AND($J97="Percentual",OR($K97="",$L97&lt;&gt;"")),AND($J97="Montante fixo",OR($L97="",$K97&lt;&gt;""))),"Configuração de taxa inválida",$Q97="Rever: parâmetro assinalado como não acumulável","Rever acumulação",$Q97="Confirmar acumulação","A confirmar acumulação",$H97="Sujeito",IF($Q97="Acumulação indicada","Calculado com acumulação indicada","Calculado"),TRUE,"Tratamento inválido"),"Erro de controlo"))</f>
        <v/>
      </c>
      <c r="T97" s="22">
        <f>IF($B97="","",IFERROR(VLOOKUP($F97,'Parâmetros'!$A$8:$J$107,10,0),""))</f>
        <v/>
      </c>
    </row>
    <row r="98" ht="32" customHeight="1">
      <c r="A98" s="12">
        <f>IF($B98="","",ROW()-4)</f>
        <v/>
      </c>
      <c r="B98" s="13" t="n"/>
      <c r="C98" s="14" t="n"/>
      <c r="D98" s="14" t="n"/>
      <c r="E98" s="15" t="n"/>
      <c r="F98" s="16" t="n"/>
      <c r="G98" s="17" t="n"/>
      <c r="H98" s="16" t="n"/>
      <c r="I98" s="15" t="n"/>
      <c r="J98" s="18">
        <f>IF($B98="","",IFERROR(VLOOKUP($F98,'Parâmetros'!$A$8:$D$107,4,0),""))</f>
        <v/>
      </c>
      <c r="K98" s="19">
        <f>IF($B98="","",IFERROR(VLOOKUP($F98,'Parâmetros'!$A$8:$E$107,5,0),""))</f>
        <v/>
      </c>
      <c r="L98" s="20">
        <f>IF($B98="","",IFERROR(VLOOKUP($F98,'Parâmetros'!$A$8:$F$107,6,0),""))</f>
        <v/>
      </c>
      <c r="M98" s="18">
        <f>IF($B98="","",IFERROR(VLOOKUP($F98,'Parâmetros'!$A$8:$I$107,9,0),""))</f>
        <v/>
      </c>
      <c r="N98" s="21">
        <f>IF($B98="","",IFERROR(VLOOKUP($F98,'Parâmetros'!$A$8:$G$107,7,0),""))</f>
        <v/>
      </c>
      <c r="O98" s="21">
        <f>IF($B98="","",IFERROR(VLOOKUP($F98,'Parâmetros'!$A$8:$H$107,8,0),""))</f>
        <v/>
      </c>
      <c r="P98" s="12">
        <f>IF($B98="","",COUNTIF($B$5:$B$104,$B98))</f>
        <v/>
      </c>
      <c r="Q98" s="22">
        <f>IF($B98="","",IF($P98&lt;=1,"Sem acumulação",IF(COUNTIFS($B$5:$B$104,$B98,$M$5:$M$104,"Não acumula")&gt;0,"Rever: parâmetro assinalado como não acumulável",IF(COUNTIFS($B$5:$B$104,$B98,$M$5:$M$104,"A confirmar")+COUNTIFS($B$5:$B$104,$B98,$M$5:$M$104,"")&gt;0,"Confirmar acumulação","Acumulação indicada"))))</f>
        <v/>
      </c>
      <c r="R98" s="20">
        <f>IF($B98="","",IF($H98="Isento ou não sujeito",0,IF(OR($H98&lt;&gt;"Sujeito",$D98="",$F98="",$G98="",$J98="",$N98="",COUNTIFS('Parâmetros'!$A$8:$A$107,$F98,'Parâmetros'!$L$8:$L$107,"Pronto a utilizar")&lt;&gt;1,$D98&lt;$N98,AND($O98&lt;&gt;"",$D98&gt;$O98),AND($J98="Percentual",OR($K98="",$L98&lt;&gt;"")),AND($J98="Montante fixo",OR($L98="",$K98&lt;&gt;""))),"",IFERROR(IF($J98="Percentual",$G98*$K98,IF($J98="Montante fixo",$L98,"")),""))))</f>
        <v/>
      </c>
      <c r="S98" s="22">
        <f>IF($B98="","",IFERROR(IFS($C98="","Data do facto em falta",$D98="","Data relevante para vigência em falta",$G98="","Valor tributável em falta",$H98="A confirmar","A confirmar tratamento",$H98="Isento ou não sujeito",IF($I98="","Fundamentação da exceção em falta","Registado sem estimativa"),$F98="","Parâmetro em falta",COUNTIF('Parâmetros'!$A$8:$A$107,$F98)&lt;&gt;1,"ID de parâmetro inválido ou duplicado",COUNTIFS('Parâmetros'!$A$8:$A$107,$F98,'Parâmetros'!$L$8:$L$107,"Pronto a utilizar")&lt;&gt;1,"Parâmetro incompleto ou inválido",OR($D98&lt;$N98,AND($O98&lt;&gt;"",$D98&gt;$O98)),"Data fora da vigência",OR(AND($J98="Percentual",OR($K98="",$L98&lt;&gt;"")),AND($J98="Montante fixo",OR($L98="",$K98&lt;&gt;""))),"Configuração de taxa inválida",$Q98="Rever: parâmetro assinalado como não acumulável","Rever acumulação",$Q98="Confirmar acumulação","A confirmar acumulação",$H98="Sujeito",IF($Q98="Acumulação indicada","Calculado com acumulação indicada","Calculado"),TRUE,"Tratamento inválido"),"Erro de controlo"))</f>
        <v/>
      </c>
      <c r="T98" s="22">
        <f>IF($B98="","",IFERROR(VLOOKUP($F98,'Parâmetros'!$A$8:$J$107,10,0),""))</f>
        <v/>
      </c>
    </row>
    <row r="99" ht="32" customHeight="1">
      <c r="A99" s="12">
        <f>IF($B99="","",ROW()-4)</f>
        <v/>
      </c>
      <c r="B99" s="13" t="n"/>
      <c r="C99" s="14" t="n"/>
      <c r="D99" s="14" t="n"/>
      <c r="E99" s="15" t="n"/>
      <c r="F99" s="16" t="n"/>
      <c r="G99" s="17" t="n"/>
      <c r="H99" s="16" t="n"/>
      <c r="I99" s="15" t="n"/>
      <c r="J99" s="18">
        <f>IF($B99="","",IFERROR(VLOOKUP($F99,'Parâmetros'!$A$8:$D$107,4,0),""))</f>
        <v/>
      </c>
      <c r="K99" s="19">
        <f>IF($B99="","",IFERROR(VLOOKUP($F99,'Parâmetros'!$A$8:$E$107,5,0),""))</f>
        <v/>
      </c>
      <c r="L99" s="20">
        <f>IF($B99="","",IFERROR(VLOOKUP($F99,'Parâmetros'!$A$8:$F$107,6,0),""))</f>
        <v/>
      </c>
      <c r="M99" s="18">
        <f>IF($B99="","",IFERROR(VLOOKUP($F99,'Parâmetros'!$A$8:$I$107,9,0),""))</f>
        <v/>
      </c>
      <c r="N99" s="21">
        <f>IF($B99="","",IFERROR(VLOOKUP($F99,'Parâmetros'!$A$8:$G$107,7,0),""))</f>
        <v/>
      </c>
      <c r="O99" s="21">
        <f>IF($B99="","",IFERROR(VLOOKUP($F99,'Parâmetros'!$A$8:$H$107,8,0),""))</f>
        <v/>
      </c>
      <c r="P99" s="12">
        <f>IF($B99="","",COUNTIF($B$5:$B$104,$B99))</f>
        <v/>
      </c>
      <c r="Q99" s="22">
        <f>IF($B99="","",IF($P99&lt;=1,"Sem acumulação",IF(COUNTIFS($B$5:$B$104,$B99,$M$5:$M$104,"Não acumula")&gt;0,"Rever: parâmetro assinalado como não acumulável",IF(COUNTIFS($B$5:$B$104,$B99,$M$5:$M$104,"A confirmar")+COUNTIFS($B$5:$B$104,$B99,$M$5:$M$104,"")&gt;0,"Confirmar acumulação","Acumulação indicada"))))</f>
        <v/>
      </c>
      <c r="R99" s="20">
        <f>IF($B99="","",IF($H99="Isento ou não sujeito",0,IF(OR($H99&lt;&gt;"Sujeito",$D99="",$F99="",$G99="",$J99="",$N99="",COUNTIFS('Parâmetros'!$A$8:$A$107,$F99,'Parâmetros'!$L$8:$L$107,"Pronto a utilizar")&lt;&gt;1,$D99&lt;$N99,AND($O99&lt;&gt;"",$D99&gt;$O99),AND($J99="Percentual",OR($K99="",$L99&lt;&gt;"")),AND($J99="Montante fixo",OR($L99="",$K99&lt;&gt;""))),"",IFERROR(IF($J99="Percentual",$G99*$K99,IF($J99="Montante fixo",$L99,"")),""))))</f>
        <v/>
      </c>
      <c r="S99" s="22">
        <f>IF($B99="","",IFERROR(IFS($C99="","Data do facto em falta",$D99="","Data relevante para vigência em falta",$G99="","Valor tributável em falta",$H99="A confirmar","A confirmar tratamento",$H99="Isento ou não sujeito",IF($I99="","Fundamentação da exceção em falta","Registado sem estimativa"),$F99="","Parâmetro em falta",COUNTIF('Parâmetros'!$A$8:$A$107,$F99)&lt;&gt;1,"ID de parâmetro inválido ou duplicado",COUNTIFS('Parâmetros'!$A$8:$A$107,$F99,'Parâmetros'!$L$8:$L$107,"Pronto a utilizar")&lt;&gt;1,"Parâmetro incompleto ou inválido",OR($D99&lt;$N99,AND($O99&lt;&gt;"",$D99&gt;$O99)),"Data fora da vigência",OR(AND($J99="Percentual",OR($K99="",$L99&lt;&gt;"")),AND($J99="Montante fixo",OR($L99="",$K99&lt;&gt;""))),"Configuração de taxa inválida",$Q99="Rever: parâmetro assinalado como não acumulável","Rever acumulação",$Q99="Confirmar acumulação","A confirmar acumulação",$H99="Sujeito",IF($Q99="Acumulação indicada","Calculado com acumulação indicada","Calculado"),TRUE,"Tratamento inválido"),"Erro de controlo"))</f>
        <v/>
      </c>
      <c r="T99" s="22">
        <f>IF($B99="","",IFERROR(VLOOKUP($F99,'Parâmetros'!$A$8:$J$107,10,0),""))</f>
        <v/>
      </c>
    </row>
    <row r="100" ht="32" customHeight="1">
      <c r="A100" s="12">
        <f>IF($B100="","",ROW()-4)</f>
        <v/>
      </c>
      <c r="B100" s="13" t="n"/>
      <c r="C100" s="14" t="n"/>
      <c r="D100" s="14" t="n"/>
      <c r="E100" s="15" t="n"/>
      <c r="F100" s="16" t="n"/>
      <c r="G100" s="17" t="n"/>
      <c r="H100" s="16" t="n"/>
      <c r="I100" s="15" t="n"/>
      <c r="J100" s="18">
        <f>IF($B100="","",IFERROR(VLOOKUP($F100,'Parâmetros'!$A$8:$D$107,4,0),""))</f>
        <v/>
      </c>
      <c r="K100" s="19">
        <f>IF($B100="","",IFERROR(VLOOKUP($F100,'Parâmetros'!$A$8:$E$107,5,0),""))</f>
        <v/>
      </c>
      <c r="L100" s="20">
        <f>IF($B100="","",IFERROR(VLOOKUP($F100,'Parâmetros'!$A$8:$F$107,6,0),""))</f>
        <v/>
      </c>
      <c r="M100" s="18">
        <f>IF($B100="","",IFERROR(VLOOKUP($F100,'Parâmetros'!$A$8:$I$107,9,0),""))</f>
        <v/>
      </c>
      <c r="N100" s="21">
        <f>IF($B100="","",IFERROR(VLOOKUP($F100,'Parâmetros'!$A$8:$G$107,7,0),""))</f>
        <v/>
      </c>
      <c r="O100" s="21">
        <f>IF($B100="","",IFERROR(VLOOKUP($F100,'Parâmetros'!$A$8:$H$107,8,0),""))</f>
        <v/>
      </c>
      <c r="P100" s="12">
        <f>IF($B100="","",COUNTIF($B$5:$B$104,$B100))</f>
        <v/>
      </c>
      <c r="Q100" s="22">
        <f>IF($B100="","",IF($P100&lt;=1,"Sem acumulação",IF(COUNTIFS($B$5:$B$104,$B100,$M$5:$M$104,"Não acumula")&gt;0,"Rever: parâmetro assinalado como não acumulável",IF(COUNTIFS($B$5:$B$104,$B100,$M$5:$M$104,"A confirmar")+COUNTIFS($B$5:$B$104,$B100,$M$5:$M$104,"")&gt;0,"Confirmar acumulação","Acumulação indicada"))))</f>
        <v/>
      </c>
      <c r="R100" s="20">
        <f>IF($B100="","",IF($H100="Isento ou não sujeito",0,IF(OR($H100&lt;&gt;"Sujeito",$D100="",$F100="",$G100="",$J100="",$N100="",COUNTIFS('Parâmetros'!$A$8:$A$107,$F100,'Parâmetros'!$L$8:$L$107,"Pronto a utilizar")&lt;&gt;1,$D100&lt;$N100,AND($O100&lt;&gt;"",$D100&gt;$O100),AND($J100="Percentual",OR($K100="",$L100&lt;&gt;"")),AND($J100="Montante fixo",OR($L100="",$K100&lt;&gt;""))),"",IFERROR(IF($J100="Percentual",$G100*$K100,IF($J100="Montante fixo",$L100,"")),""))))</f>
        <v/>
      </c>
      <c r="S100" s="22">
        <f>IF($B100="","",IFERROR(IFS($C100="","Data do facto em falta",$D100="","Data relevante para vigência em falta",$G100="","Valor tributável em falta",$H100="A confirmar","A confirmar tratamento",$H100="Isento ou não sujeito",IF($I100="","Fundamentação da exceção em falta","Registado sem estimativa"),$F100="","Parâmetro em falta",COUNTIF('Parâmetros'!$A$8:$A$107,$F100)&lt;&gt;1,"ID de parâmetro inválido ou duplicado",COUNTIFS('Parâmetros'!$A$8:$A$107,$F100,'Parâmetros'!$L$8:$L$107,"Pronto a utilizar")&lt;&gt;1,"Parâmetro incompleto ou inválido",OR($D100&lt;$N100,AND($O100&lt;&gt;"",$D100&gt;$O100)),"Data fora da vigência",OR(AND($J100="Percentual",OR($K100="",$L100&lt;&gt;"")),AND($J100="Montante fixo",OR($L100="",$K100&lt;&gt;""))),"Configuração de taxa inválida",$Q100="Rever: parâmetro assinalado como não acumulável","Rever acumulação",$Q100="Confirmar acumulação","A confirmar acumulação",$H100="Sujeito",IF($Q100="Acumulação indicada","Calculado com acumulação indicada","Calculado"),TRUE,"Tratamento inválido"),"Erro de controlo"))</f>
        <v/>
      </c>
      <c r="T100" s="22">
        <f>IF($B100="","",IFERROR(VLOOKUP($F100,'Parâmetros'!$A$8:$J$107,10,0),""))</f>
        <v/>
      </c>
    </row>
    <row r="101" ht="32" customHeight="1">
      <c r="A101" s="12">
        <f>IF($B101="","",ROW()-4)</f>
        <v/>
      </c>
      <c r="B101" s="13" t="n"/>
      <c r="C101" s="14" t="n"/>
      <c r="D101" s="14" t="n"/>
      <c r="E101" s="15" t="n"/>
      <c r="F101" s="16" t="n"/>
      <c r="G101" s="17" t="n"/>
      <c r="H101" s="16" t="n"/>
      <c r="I101" s="15" t="n"/>
      <c r="J101" s="18">
        <f>IF($B101="","",IFERROR(VLOOKUP($F101,'Parâmetros'!$A$8:$D$107,4,0),""))</f>
        <v/>
      </c>
      <c r="K101" s="19">
        <f>IF($B101="","",IFERROR(VLOOKUP($F101,'Parâmetros'!$A$8:$E$107,5,0),""))</f>
        <v/>
      </c>
      <c r="L101" s="20">
        <f>IF($B101="","",IFERROR(VLOOKUP($F101,'Parâmetros'!$A$8:$F$107,6,0),""))</f>
        <v/>
      </c>
      <c r="M101" s="18">
        <f>IF($B101="","",IFERROR(VLOOKUP($F101,'Parâmetros'!$A$8:$I$107,9,0),""))</f>
        <v/>
      </c>
      <c r="N101" s="21">
        <f>IF($B101="","",IFERROR(VLOOKUP($F101,'Parâmetros'!$A$8:$G$107,7,0),""))</f>
        <v/>
      </c>
      <c r="O101" s="21">
        <f>IF($B101="","",IFERROR(VLOOKUP($F101,'Parâmetros'!$A$8:$H$107,8,0),""))</f>
        <v/>
      </c>
      <c r="P101" s="12">
        <f>IF($B101="","",COUNTIF($B$5:$B$104,$B101))</f>
        <v/>
      </c>
      <c r="Q101" s="22">
        <f>IF($B101="","",IF($P101&lt;=1,"Sem acumulação",IF(COUNTIFS($B$5:$B$104,$B101,$M$5:$M$104,"Não acumula")&gt;0,"Rever: parâmetro assinalado como não acumulável",IF(COUNTIFS($B$5:$B$104,$B101,$M$5:$M$104,"A confirmar")+COUNTIFS($B$5:$B$104,$B101,$M$5:$M$104,"")&gt;0,"Confirmar acumulação","Acumulação indicada"))))</f>
        <v/>
      </c>
      <c r="R101" s="20">
        <f>IF($B101="","",IF($H101="Isento ou não sujeito",0,IF(OR($H101&lt;&gt;"Sujeito",$D101="",$F101="",$G101="",$J101="",$N101="",COUNTIFS('Parâmetros'!$A$8:$A$107,$F101,'Parâmetros'!$L$8:$L$107,"Pronto a utilizar")&lt;&gt;1,$D101&lt;$N101,AND($O101&lt;&gt;"",$D101&gt;$O101),AND($J101="Percentual",OR($K101="",$L101&lt;&gt;"")),AND($J101="Montante fixo",OR($L101="",$K101&lt;&gt;""))),"",IFERROR(IF($J101="Percentual",$G101*$K101,IF($J101="Montante fixo",$L101,"")),""))))</f>
        <v/>
      </c>
      <c r="S101" s="22">
        <f>IF($B101="","",IFERROR(IFS($C101="","Data do facto em falta",$D101="","Data relevante para vigência em falta",$G101="","Valor tributável em falta",$H101="A confirmar","A confirmar tratamento",$H101="Isento ou não sujeito",IF($I101="","Fundamentação da exceção em falta","Registado sem estimativa"),$F101="","Parâmetro em falta",COUNTIF('Parâmetros'!$A$8:$A$107,$F101)&lt;&gt;1,"ID de parâmetro inválido ou duplicado",COUNTIFS('Parâmetros'!$A$8:$A$107,$F101,'Parâmetros'!$L$8:$L$107,"Pronto a utilizar")&lt;&gt;1,"Parâmetro incompleto ou inválido",OR($D101&lt;$N101,AND($O101&lt;&gt;"",$D101&gt;$O101)),"Data fora da vigência",OR(AND($J101="Percentual",OR($K101="",$L101&lt;&gt;"")),AND($J101="Montante fixo",OR($L101="",$K101&lt;&gt;""))),"Configuração de taxa inválida",$Q101="Rever: parâmetro assinalado como não acumulável","Rever acumulação",$Q101="Confirmar acumulação","A confirmar acumulação",$H101="Sujeito",IF($Q101="Acumulação indicada","Calculado com acumulação indicada","Calculado"),TRUE,"Tratamento inválido"),"Erro de controlo"))</f>
        <v/>
      </c>
      <c r="T101" s="22">
        <f>IF($B101="","",IFERROR(VLOOKUP($F101,'Parâmetros'!$A$8:$J$107,10,0),""))</f>
        <v/>
      </c>
    </row>
    <row r="102" ht="32" customHeight="1">
      <c r="A102" s="12">
        <f>IF($B102="","",ROW()-4)</f>
        <v/>
      </c>
      <c r="B102" s="13" t="n"/>
      <c r="C102" s="14" t="n"/>
      <c r="D102" s="14" t="n"/>
      <c r="E102" s="15" t="n"/>
      <c r="F102" s="16" t="n"/>
      <c r="G102" s="17" t="n"/>
      <c r="H102" s="16" t="n"/>
      <c r="I102" s="15" t="n"/>
      <c r="J102" s="18">
        <f>IF($B102="","",IFERROR(VLOOKUP($F102,'Parâmetros'!$A$8:$D$107,4,0),""))</f>
        <v/>
      </c>
      <c r="K102" s="19">
        <f>IF($B102="","",IFERROR(VLOOKUP($F102,'Parâmetros'!$A$8:$E$107,5,0),""))</f>
        <v/>
      </c>
      <c r="L102" s="20">
        <f>IF($B102="","",IFERROR(VLOOKUP($F102,'Parâmetros'!$A$8:$F$107,6,0),""))</f>
        <v/>
      </c>
      <c r="M102" s="18">
        <f>IF($B102="","",IFERROR(VLOOKUP($F102,'Parâmetros'!$A$8:$I$107,9,0),""))</f>
        <v/>
      </c>
      <c r="N102" s="21">
        <f>IF($B102="","",IFERROR(VLOOKUP($F102,'Parâmetros'!$A$8:$G$107,7,0),""))</f>
        <v/>
      </c>
      <c r="O102" s="21">
        <f>IF($B102="","",IFERROR(VLOOKUP($F102,'Parâmetros'!$A$8:$H$107,8,0),""))</f>
        <v/>
      </c>
      <c r="P102" s="12">
        <f>IF($B102="","",COUNTIF($B$5:$B$104,$B102))</f>
        <v/>
      </c>
      <c r="Q102" s="22">
        <f>IF($B102="","",IF($P102&lt;=1,"Sem acumulação",IF(COUNTIFS($B$5:$B$104,$B102,$M$5:$M$104,"Não acumula")&gt;0,"Rever: parâmetro assinalado como não acumulável",IF(COUNTIFS($B$5:$B$104,$B102,$M$5:$M$104,"A confirmar")+COUNTIFS($B$5:$B$104,$B102,$M$5:$M$104,"")&gt;0,"Confirmar acumulação","Acumulação indicada"))))</f>
        <v/>
      </c>
      <c r="R102" s="20">
        <f>IF($B102="","",IF($H102="Isento ou não sujeito",0,IF(OR($H102&lt;&gt;"Sujeito",$D102="",$F102="",$G102="",$J102="",$N102="",COUNTIFS('Parâmetros'!$A$8:$A$107,$F102,'Parâmetros'!$L$8:$L$107,"Pronto a utilizar")&lt;&gt;1,$D102&lt;$N102,AND($O102&lt;&gt;"",$D102&gt;$O102),AND($J102="Percentual",OR($K102="",$L102&lt;&gt;"")),AND($J102="Montante fixo",OR($L102="",$K102&lt;&gt;""))),"",IFERROR(IF($J102="Percentual",$G102*$K102,IF($J102="Montante fixo",$L102,"")),""))))</f>
        <v/>
      </c>
      <c r="S102" s="22">
        <f>IF($B102="","",IFERROR(IFS($C102="","Data do facto em falta",$D102="","Data relevante para vigência em falta",$G102="","Valor tributável em falta",$H102="A confirmar","A confirmar tratamento",$H102="Isento ou não sujeito",IF($I102="","Fundamentação da exceção em falta","Registado sem estimativa"),$F102="","Parâmetro em falta",COUNTIF('Parâmetros'!$A$8:$A$107,$F102)&lt;&gt;1,"ID de parâmetro inválido ou duplicado",COUNTIFS('Parâmetros'!$A$8:$A$107,$F102,'Parâmetros'!$L$8:$L$107,"Pronto a utilizar")&lt;&gt;1,"Parâmetro incompleto ou inválido",OR($D102&lt;$N102,AND($O102&lt;&gt;"",$D102&gt;$O102)),"Data fora da vigência",OR(AND($J102="Percentual",OR($K102="",$L102&lt;&gt;"")),AND($J102="Montante fixo",OR($L102="",$K102&lt;&gt;""))),"Configuração de taxa inválida",$Q102="Rever: parâmetro assinalado como não acumulável","Rever acumulação",$Q102="Confirmar acumulação","A confirmar acumulação",$H102="Sujeito",IF($Q102="Acumulação indicada","Calculado com acumulação indicada","Calculado"),TRUE,"Tratamento inválido"),"Erro de controlo"))</f>
        <v/>
      </c>
      <c r="T102" s="22">
        <f>IF($B102="","",IFERROR(VLOOKUP($F102,'Parâmetros'!$A$8:$J$107,10,0),""))</f>
        <v/>
      </c>
    </row>
    <row r="103" ht="32" customHeight="1">
      <c r="A103" s="12">
        <f>IF($B103="","",ROW()-4)</f>
        <v/>
      </c>
      <c r="B103" s="13" t="n"/>
      <c r="C103" s="14" t="n"/>
      <c r="D103" s="14" t="n"/>
      <c r="E103" s="15" t="n"/>
      <c r="F103" s="16" t="n"/>
      <c r="G103" s="17" t="n"/>
      <c r="H103" s="16" t="n"/>
      <c r="I103" s="15" t="n"/>
      <c r="J103" s="18">
        <f>IF($B103="","",IFERROR(VLOOKUP($F103,'Parâmetros'!$A$8:$D$107,4,0),""))</f>
        <v/>
      </c>
      <c r="K103" s="19">
        <f>IF($B103="","",IFERROR(VLOOKUP($F103,'Parâmetros'!$A$8:$E$107,5,0),""))</f>
        <v/>
      </c>
      <c r="L103" s="20">
        <f>IF($B103="","",IFERROR(VLOOKUP($F103,'Parâmetros'!$A$8:$F$107,6,0),""))</f>
        <v/>
      </c>
      <c r="M103" s="18">
        <f>IF($B103="","",IFERROR(VLOOKUP($F103,'Parâmetros'!$A$8:$I$107,9,0),""))</f>
        <v/>
      </c>
      <c r="N103" s="21">
        <f>IF($B103="","",IFERROR(VLOOKUP($F103,'Parâmetros'!$A$8:$G$107,7,0),""))</f>
        <v/>
      </c>
      <c r="O103" s="21">
        <f>IF($B103="","",IFERROR(VLOOKUP($F103,'Parâmetros'!$A$8:$H$107,8,0),""))</f>
        <v/>
      </c>
      <c r="P103" s="12">
        <f>IF($B103="","",COUNTIF($B$5:$B$104,$B103))</f>
        <v/>
      </c>
      <c r="Q103" s="22">
        <f>IF($B103="","",IF($P103&lt;=1,"Sem acumulação",IF(COUNTIFS($B$5:$B$104,$B103,$M$5:$M$104,"Não acumula")&gt;0,"Rever: parâmetro assinalado como não acumulável",IF(COUNTIFS($B$5:$B$104,$B103,$M$5:$M$104,"A confirmar")+COUNTIFS($B$5:$B$104,$B103,$M$5:$M$104,"")&gt;0,"Confirmar acumulação","Acumulação indicada"))))</f>
        <v/>
      </c>
      <c r="R103" s="20">
        <f>IF($B103="","",IF($H103="Isento ou não sujeito",0,IF(OR($H103&lt;&gt;"Sujeito",$D103="",$F103="",$G103="",$J103="",$N103="",COUNTIFS('Parâmetros'!$A$8:$A$107,$F103,'Parâmetros'!$L$8:$L$107,"Pronto a utilizar")&lt;&gt;1,$D103&lt;$N103,AND($O103&lt;&gt;"",$D103&gt;$O103),AND($J103="Percentual",OR($K103="",$L103&lt;&gt;"")),AND($J103="Montante fixo",OR($L103="",$K103&lt;&gt;""))),"",IFERROR(IF($J103="Percentual",$G103*$K103,IF($J103="Montante fixo",$L103,"")),""))))</f>
        <v/>
      </c>
      <c r="S103" s="22">
        <f>IF($B103="","",IFERROR(IFS($C103="","Data do facto em falta",$D103="","Data relevante para vigência em falta",$G103="","Valor tributável em falta",$H103="A confirmar","A confirmar tratamento",$H103="Isento ou não sujeito",IF($I103="","Fundamentação da exceção em falta","Registado sem estimativa"),$F103="","Parâmetro em falta",COUNTIF('Parâmetros'!$A$8:$A$107,$F103)&lt;&gt;1,"ID de parâmetro inválido ou duplicado",COUNTIFS('Parâmetros'!$A$8:$A$107,$F103,'Parâmetros'!$L$8:$L$107,"Pronto a utilizar")&lt;&gt;1,"Parâmetro incompleto ou inválido",OR($D103&lt;$N103,AND($O103&lt;&gt;"",$D103&gt;$O103)),"Data fora da vigência",OR(AND($J103="Percentual",OR($K103="",$L103&lt;&gt;"")),AND($J103="Montante fixo",OR($L103="",$K103&lt;&gt;""))),"Configuração de taxa inválida",$Q103="Rever: parâmetro assinalado como não acumulável","Rever acumulação",$Q103="Confirmar acumulação","A confirmar acumulação",$H103="Sujeito",IF($Q103="Acumulação indicada","Calculado com acumulação indicada","Calculado"),TRUE,"Tratamento inválido"),"Erro de controlo"))</f>
        <v/>
      </c>
      <c r="T103" s="22">
        <f>IF($B103="","",IFERROR(VLOOKUP($F103,'Parâmetros'!$A$8:$J$107,10,0),""))</f>
        <v/>
      </c>
    </row>
    <row r="104" ht="32" customHeight="1">
      <c r="A104" s="12">
        <f>IF($B104="","",ROW()-4)</f>
        <v/>
      </c>
      <c r="B104" s="13" t="n"/>
      <c r="C104" s="14" t="n"/>
      <c r="D104" s="14" t="n"/>
      <c r="E104" s="15" t="n"/>
      <c r="F104" s="16" t="n"/>
      <c r="G104" s="17" t="n"/>
      <c r="H104" s="16" t="n"/>
      <c r="I104" s="15" t="n"/>
      <c r="J104" s="18">
        <f>IF($B104="","",IFERROR(VLOOKUP($F104,'Parâmetros'!$A$8:$D$107,4,0),""))</f>
        <v/>
      </c>
      <c r="K104" s="19">
        <f>IF($B104="","",IFERROR(VLOOKUP($F104,'Parâmetros'!$A$8:$E$107,5,0),""))</f>
        <v/>
      </c>
      <c r="L104" s="20">
        <f>IF($B104="","",IFERROR(VLOOKUP($F104,'Parâmetros'!$A$8:$F$107,6,0),""))</f>
        <v/>
      </c>
      <c r="M104" s="18">
        <f>IF($B104="","",IFERROR(VLOOKUP($F104,'Parâmetros'!$A$8:$I$107,9,0),""))</f>
        <v/>
      </c>
      <c r="N104" s="21">
        <f>IF($B104="","",IFERROR(VLOOKUP($F104,'Parâmetros'!$A$8:$G$107,7,0),""))</f>
        <v/>
      </c>
      <c r="O104" s="21">
        <f>IF($B104="","",IFERROR(VLOOKUP($F104,'Parâmetros'!$A$8:$H$107,8,0),""))</f>
        <v/>
      </c>
      <c r="P104" s="12">
        <f>IF($B104="","",COUNTIF($B$5:$B$104,$B104))</f>
        <v/>
      </c>
      <c r="Q104" s="22">
        <f>IF($B104="","",IF($P104&lt;=1,"Sem acumulação",IF(COUNTIFS($B$5:$B$104,$B104,$M$5:$M$104,"Não acumula")&gt;0,"Rever: parâmetro assinalado como não acumulável",IF(COUNTIFS($B$5:$B$104,$B104,$M$5:$M$104,"A confirmar")+COUNTIFS($B$5:$B$104,$B104,$M$5:$M$104,"")&gt;0,"Confirmar acumulação","Acumulação indicada"))))</f>
        <v/>
      </c>
      <c r="R104" s="20">
        <f>IF($B104="","",IF($H104="Isento ou não sujeito",0,IF(OR($H104&lt;&gt;"Sujeito",$D104="",$F104="",$G104="",$J104="",$N104="",COUNTIFS('Parâmetros'!$A$8:$A$107,$F104,'Parâmetros'!$L$8:$L$107,"Pronto a utilizar")&lt;&gt;1,$D104&lt;$N104,AND($O104&lt;&gt;"",$D104&gt;$O104),AND($J104="Percentual",OR($K104="",$L104&lt;&gt;"")),AND($J104="Montante fixo",OR($L104="",$K104&lt;&gt;""))),"",IFERROR(IF($J104="Percentual",$G104*$K104,IF($J104="Montante fixo",$L104,"")),""))))</f>
        <v/>
      </c>
      <c r="S104" s="22">
        <f>IF($B104="","",IFERROR(IFS($C104="","Data do facto em falta",$D104="","Data relevante para vigência em falta",$G104="","Valor tributável em falta",$H104="A confirmar","A confirmar tratamento",$H104="Isento ou não sujeito",IF($I104="","Fundamentação da exceção em falta","Registado sem estimativa"),$F104="","Parâmetro em falta",COUNTIF('Parâmetros'!$A$8:$A$107,$F104)&lt;&gt;1,"ID de parâmetro inválido ou duplicado",COUNTIFS('Parâmetros'!$A$8:$A$107,$F104,'Parâmetros'!$L$8:$L$107,"Pronto a utilizar")&lt;&gt;1,"Parâmetro incompleto ou inválido",OR($D104&lt;$N104,AND($O104&lt;&gt;"",$D104&gt;$O104)),"Data fora da vigência",OR(AND($J104="Percentual",OR($K104="",$L104&lt;&gt;"")),AND($J104="Montante fixo",OR($L104="",$K104&lt;&gt;""))),"Configuração de taxa inválida",$Q104="Rever: parâmetro assinalado como não acumulável","Rever acumulação",$Q104="Confirmar acumulação","A confirmar acumulação",$H104="Sujeito",IF($Q104="Acumulação indicada","Calculado com acumulação indicada","Calculado"),TRUE,"Tratamento inválido"),"Erro de controlo"))</f>
        <v/>
      </c>
      <c r="T104" s="22">
        <f>IF($B104="","",IFERROR(VLOOKUP($F104,'Parâmetros'!$A$8:$J$107,10,0),""))</f>
        <v/>
      </c>
    </row>
  </sheetData>
  <sheetProtection selectLockedCells="0" selectUnlockedCells="1" sheet="1" objects="0" insertRows="1" insertHyperlinks="1" autoFilter="0" scenarios="0" formatColumns="1" deleteColumns="1" insertColumns="1" pivotTables="1" deleteRows="1" formatCells="1" formatRows="1" sort="1"/>
  <mergeCells count="1">
    <mergeCell ref="A1:T1"/>
  </mergeCells>
  <conditionalFormatting sqref="S5:S104">
    <cfRule type="expression" priority="1" dxfId="0">
      <formula>LEFT($S5,9)="Calculado"</formula>
    </cfRule>
    <cfRule type="expression" priority="2" dxfId="4">
      <formula>$S5="Registado sem estimativa"</formula>
    </cfRule>
    <cfRule type="expression" priority="3" dxfId="3">
      <formula>COUNTIF($S5,"*A confirmar*")&gt;0</formula>
    </cfRule>
    <cfRule type="expression" priority="4" dxfId="2">
      <formula>OR(COUNTIF($S5,"*Parâmetro*")&gt;0,COUNTIF($S5,"*Data fora da vigência*")&gt;0,COUNTIF($S5,"*Configuração*")&gt;0,COUNTIF($S5,"*Rever acumulação*")&gt;0,COUNTIF($S5,"*Erro*")&gt;0)</formula>
    </cfRule>
  </conditionalFormatting>
  <conditionalFormatting sqref="Q5:Q104">
    <cfRule type="expression" priority="5" dxfId="1">
      <formula>AND($B5&lt;&gt;"",$Q5&lt;&gt;"Sem acumulação")</formula>
    </cfRule>
  </conditionalFormatting>
  <conditionalFormatting sqref="F5:F104">
    <cfRule type="expression" priority="6" dxfId="1">
      <formula>AND($H5="Sujeito",$F5="")</formula>
    </cfRule>
  </conditionalFormatting>
  <conditionalFormatting sqref="G5:G104">
    <cfRule type="expression" priority="7" dxfId="1">
      <formula>AND($H5="Sujeito",$G5="")</formula>
    </cfRule>
  </conditionalFormatting>
  <dataValidations count="6">
    <dataValidation sqref="B5:B104" showErrorMessage="1" showInputMessage="1" allowBlank="1" errorTitle="Identificador do facto" error="Introduza um identificador de facto." promptTitle="Identificador do facto" prompt="Utilize o mesmo ID em várias linhas quando existirem várias componentes do mesmo facto." type="custom">
      <formula1>=OR($B5="",$B5&lt;&gt;"")</formula1>
    </dataValidation>
    <dataValidation sqref="C5:D104" showErrorMessage="1" showInputMessage="1" allowBlank="1" errorTitle="Data inválida" error="Introduza uma data válida no formato d/m/aaaa." promptTitle="Data" prompt="Introduza uma data válida no formato d/m/aaaa." type="date"/>
    <dataValidation sqref="F5:F104" showErrorMessage="1" showInputMessage="1" allowBlank="1" errorTitle="Parâmetro inválido" error="Seleccione um ID existente na folha Parâmetros." promptTitle="Parâmetro de cálculo" prompt="Seleccione o parâmetro correspondente à verba, taxa e período de vigência confirmados pelo utilizador." type="list">
      <formula1>='Parâmetros'!$A$8:$A$107</formula1>
    </dataValidation>
    <dataValidation sqref="G5:G104" showErrorMessage="1" showInputMessage="1" allowBlank="1" errorTitle="Valor inválido" error="Introduza um valor igual ou superior a zero." promptTitle="Valor tributável" prompt="Introduza o valor tributável em euros. Confirme o valor aplicável ao facto." type="decimal" operator="greaterThanOrEqual">
      <formula1>0</formula1>
    </dataValidation>
    <dataValidation sqref="H5:H104" showErrorMessage="1" showInputMessage="1" allowBlank="1" errorTitle="Tratamento inválido" error="Seleccione uma das opções disponíveis." promptTitle="Tratamento indicado" prompt="Este campo regista o tratamento indicado pelo utilizador. O ficheiro não decide a incidência ou a isenção." type="list">
      <formula1>"Sujeito,Isento ou não sujeito,A confirmar"</formula1>
    </dataValidation>
    <dataValidation sqref="I5:I104" showErrorMessage="1" showInputMessage="1" allowBlank="1" errorTitle="Fundamentação obrigatória" error="Indique uma fundamentação, referência ou observação quando assinalar Isento ou não sujeito." promptTitle="Fundamentação / observações" prompt="Indique uma fundamentação, referência ou observação quando assinalar Isento ou não sujeito." type="custom">
      <formula1>=OR($H5&lt;&gt;"Isento ou não sujeito",$I5&lt;&gt;"")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23" customWidth="1" min="2" max="2"/>
    <col width="29" customWidth="1" min="3" max="3"/>
    <col width="18" customWidth="1" min="4" max="4"/>
    <col width="15" customWidth="1" min="5" max="5"/>
    <col width="15" customWidth="1" min="6" max="6"/>
    <col width="15" customWidth="1" min="7" max="7"/>
    <col width="15" customWidth="1" min="8" max="8"/>
    <col width="18" customWidth="1" min="9" max="9"/>
    <col width="42" customWidth="1" min="10" max="10"/>
    <col width="30" customWidth="1" min="11" max="11"/>
    <col width="30" customWidth="1" min="12" max="12"/>
  </cols>
  <sheetData>
    <row r="1" ht="26" customHeight="1">
      <c r="A1" s="1" t="inlineStr">
        <is>
          <t>Parâmetros de cálculo e referências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1" t="n"/>
    </row>
    <row r="2" ht="28" customHeight="1">
      <c r="A2" s="10" t="inlineStr">
        <is>
          <t>Preencha apenas dados confirmados nas fontes oficiais. Não utilize a folha para inferir taxas, períodos de vigência, isenções ou regras de acumulação.</t>
        </is>
      </c>
    </row>
    <row r="3">
      <c r="A3" s="3" t="inlineStr">
        <is>
          <t>Tolerância de controlo de totais (€)</t>
        </is>
      </c>
      <c r="B3" s="17" t="n">
        <v>0.01</v>
      </c>
    </row>
    <row r="4">
      <c r="A4" s="3" t="inlineStr">
        <is>
          <t>Data de actualização dos parâmetros</t>
        </is>
      </c>
      <c r="B4" s="14" t="n"/>
    </row>
    <row r="5" ht="35" customHeight="1">
      <c r="A5" s="3" t="inlineStr">
        <is>
          <t>Nota</t>
        </is>
      </c>
      <c r="B5" s="9" t="inlineStr">
        <is>
          <t>A data de actualização é informativa e deve corresponder à revisão manual dos parâmetros e das fontes utilizadas.</t>
        </is>
      </c>
      <c r="C5" s="23" t="n"/>
      <c r="D5" s="23" t="n"/>
      <c r="E5" s="23" t="n"/>
      <c r="F5" s="23" t="n"/>
      <c r="G5" s="23" t="n"/>
      <c r="H5" s="23" t="n"/>
      <c r="I5" s="23" t="n"/>
      <c r="J5" s="23" t="n"/>
      <c r="K5" s="23" t="n"/>
      <c r="L5" s="23" t="n"/>
    </row>
    <row r="7">
      <c r="A7" s="11" t="inlineStr">
        <is>
          <t>ID do parâmetro</t>
        </is>
      </c>
      <c r="B7" s="11" t="inlineStr">
        <is>
          <t>Verba TGIS / referência</t>
        </is>
      </c>
      <c r="C7" s="11" t="inlineStr">
        <is>
          <t>Descrição curta</t>
        </is>
      </c>
      <c r="D7" s="11" t="inlineStr">
        <is>
          <t>Tipo de aplicação</t>
        </is>
      </c>
      <c r="E7" s="11" t="inlineStr">
        <is>
          <t>Taxa percentual</t>
        </is>
      </c>
      <c r="F7" s="11" t="inlineStr">
        <is>
          <t>Montante fixo</t>
        </is>
      </c>
      <c r="G7" s="11" t="inlineStr">
        <is>
          <t>Início de vigência</t>
        </is>
      </c>
      <c r="H7" s="11" t="inlineStr">
        <is>
          <t>Fim de vigência</t>
        </is>
      </c>
      <c r="I7" s="11" t="inlineStr">
        <is>
          <t>Regra de acumulação</t>
        </is>
      </c>
      <c r="J7" s="11" t="inlineStr">
        <is>
          <t>Fonte oficial / referência</t>
        </is>
      </c>
      <c r="K7" s="11" t="inlineStr">
        <is>
          <t>Observações</t>
        </is>
      </c>
      <c r="L7" s="11" t="inlineStr">
        <is>
          <t>Controlo</t>
        </is>
      </c>
    </row>
    <row r="8" ht="28" customHeight="1">
      <c r="A8" s="16" t="n"/>
      <c r="B8" s="15" t="n"/>
      <c r="C8" s="15" t="n"/>
      <c r="D8" s="16" t="n"/>
      <c r="E8" s="24" t="n"/>
      <c r="F8" s="17" t="n"/>
      <c r="G8" s="14" t="n"/>
      <c r="H8" s="14" t="n"/>
      <c r="I8" s="16" t="n"/>
      <c r="J8" s="15" t="n"/>
      <c r="K8" s="15" t="n"/>
      <c r="L8" s="22">
        <f>IF($A8="","",IFERROR(IFS(COUNTIF($A$8:$A$107,$A8)&lt;&gt;1,"ID duplicado",OR($B8="",$C8="",$D8="",$G8="",$I8="",$J8=""),"Dados obrigatórios em falta",AND($D8&lt;&gt;"Percentual",$D8&lt;&gt;"Montante fixo"),"Tipo de aplicação inválido",AND($D8="Percentual",OR($E8="",$F8&lt;&gt;"")),"Configuração de taxa inválida",AND($D8="Montante fixo",OR($F8="",$E8&lt;&gt;"")),"Configuração de taxa inválida",AND($H8&lt;&gt;"",$H8&lt;$G8),"Intervalo de vigência inválido",TRUE,"Pronto a utilizar"),"Erro de controlo"))</f>
        <v/>
      </c>
    </row>
    <row r="9" ht="28" customHeight="1">
      <c r="A9" s="16" t="n"/>
      <c r="B9" s="15" t="n"/>
      <c r="C9" s="15" t="n"/>
      <c r="D9" s="16" t="n"/>
      <c r="E9" s="24" t="n"/>
      <c r="F9" s="17" t="n"/>
      <c r="G9" s="14" t="n"/>
      <c r="H9" s="14" t="n"/>
      <c r="I9" s="16" t="n"/>
      <c r="J9" s="15" t="n"/>
      <c r="K9" s="15" t="n"/>
      <c r="L9" s="22">
        <f>IF($A9="","",IFERROR(IFS(COUNTIF($A$8:$A$107,$A9)&lt;&gt;1,"ID duplicado",OR($B9="",$C9="",$D9="",$G9="",$I9="",$J9=""),"Dados obrigatórios em falta",AND($D9&lt;&gt;"Percentual",$D9&lt;&gt;"Montante fixo"),"Tipo de aplicação inválido",AND($D9="Percentual",OR($E9="",$F9&lt;&gt;"")),"Configuração de taxa inválida",AND($D9="Montante fixo",OR($F9="",$E9&lt;&gt;"")),"Configuração de taxa inválida",AND($H9&lt;&gt;"",$H9&lt;$G9),"Intervalo de vigência inválido",TRUE,"Pronto a utilizar"),"Erro de controlo"))</f>
        <v/>
      </c>
    </row>
    <row r="10" ht="28" customHeight="1">
      <c r="A10" s="16" t="n"/>
      <c r="B10" s="15" t="n"/>
      <c r="C10" s="15" t="n"/>
      <c r="D10" s="16" t="n"/>
      <c r="E10" s="24" t="n"/>
      <c r="F10" s="17" t="n"/>
      <c r="G10" s="14" t="n"/>
      <c r="H10" s="14" t="n"/>
      <c r="I10" s="16" t="n"/>
      <c r="J10" s="15" t="n"/>
      <c r="K10" s="15" t="n"/>
      <c r="L10" s="22">
        <f>IF($A10="","",IFERROR(IFS(COUNTIF($A$8:$A$107,$A10)&lt;&gt;1,"ID duplicado",OR($B10="",$C10="",$D10="",$G10="",$I10="",$J10=""),"Dados obrigatórios em falta",AND($D10&lt;&gt;"Percentual",$D10&lt;&gt;"Montante fixo"),"Tipo de aplicação inválido",AND($D10="Percentual",OR($E10="",$F10&lt;&gt;"")),"Configuração de taxa inválida",AND($D10="Montante fixo",OR($F10="",$E10&lt;&gt;"")),"Configuração de taxa inválida",AND($H10&lt;&gt;"",$H10&lt;$G10),"Intervalo de vigência inválido",TRUE,"Pronto a utilizar"),"Erro de controlo"))</f>
        <v/>
      </c>
    </row>
    <row r="11" ht="28" customHeight="1">
      <c r="A11" s="16" t="n"/>
      <c r="B11" s="15" t="n"/>
      <c r="C11" s="15" t="n"/>
      <c r="D11" s="16" t="n"/>
      <c r="E11" s="24" t="n"/>
      <c r="F11" s="17" t="n"/>
      <c r="G11" s="14" t="n"/>
      <c r="H11" s="14" t="n"/>
      <c r="I11" s="16" t="n"/>
      <c r="J11" s="15" t="n"/>
      <c r="K11" s="15" t="n"/>
      <c r="L11" s="22">
        <f>IF($A11="","",IFERROR(IFS(COUNTIF($A$8:$A$107,$A11)&lt;&gt;1,"ID duplicado",OR($B11="",$C11="",$D11="",$G11="",$I11="",$J11=""),"Dados obrigatórios em falta",AND($D11&lt;&gt;"Percentual",$D11&lt;&gt;"Montante fixo"),"Tipo de aplicação inválido",AND($D11="Percentual",OR($E11="",$F11&lt;&gt;"")),"Configuração de taxa inválida",AND($D11="Montante fixo",OR($F11="",$E11&lt;&gt;"")),"Configuração de taxa inválida",AND($H11&lt;&gt;"",$H11&lt;$G11),"Intervalo de vigência inválido",TRUE,"Pronto a utilizar"),"Erro de controlo"))</f>
        <v/>
      </c>
    </row>
    <row r="12" ht="28" customHeight="1">
      <c r="A12" s="16" t="n"/>
      <c r="B12" s="15" t="n"/>
      <c r="C12" s="15" t="n"/>
      <c r="D12" s="16" t="n"/>
      <c r="E12" s="24" t="n"/>
      <c r="F12" s="17" t="n"/>
      <c r="G12" s="14" t="n"/>
      <c r="H12" s="14" t="n"/>
      <c r="I12" s="16" t="n"/>
      <c r="J12" s="15" t="n"/>
      <c r="K12" s="15" t="n"/>
      <c r="L12" s="22">
        <f>IF($A12="","",IFERROR(IFS(COUNTIF($A$8:$A$107,$A12)&lt;&gt;1,"ID duplicado",OR($B12="",$C12="",$D12="",$G12="",$I12="",$J12=""),"Dados obrigatórios em falta",AND($D12&lt;&gt;"Percentual",$D12&lt;&gt;"Montante fixo"),"Tipo de aplicação inválido",AND($D12="Percentual",OR($E12="",$F12&lt;&gt;"")),"Configuração de taxa inválida",AND($D12="Montante fixo",OR($F12="",$E12&lt;&gt;"")),"Configuração de taxa inválida",AND($H12&lt;&gt;"",$H12&lt;$G12),"Intervalo de vigência inválido",TRUE,"Pronto a utilizar"),"Erro de controlo"))</f>
        <v/>
      </c>
    </row>
    <row r="13" ht="28" customHeight="1">
      <c r="A13" s="16" t="n"/>
      <c r="B13" s="15" t="n"/>
      <c r="C13" s="15" t="n"/>
      <c r="D13" s="16" t="n"/>
      <c r="E13" s="24" t="n"/>
      <c r="F13" s="17" t="n"/>
      <c r="G13" s="14" t="n"/>
      <c r="H13" s="14" t="n"/>
      <c r="I13" s="16" t="n"/>
      <c r="J13" s="15" t="n"/>
      <c r="K13" s="15" t="n"/>
      <c r="L13" s="22">
        <f>IF($A13="","",IFERROR(IFS(COUNTIF($A$8:$A$107,$A13)&lt;&gt;1,"ID duplicado",OR($B13="",$C13="",$D13="",$G13="",$I13="",$J13=""),"Dados obrigatórios em falta",AND($D13&lt;&gt;"Percentual",$D13&lt;&gt;"Montante fixo"),"Tipo de aplicação inválido",AND($D13="Percentual",OR($E13="",$F13&lt;&gt;"")),"Configuração de taxa inválida",AND($D13="Montante fixo",OR($F13="",$E13&lt;&gt;"")),"Configuração de taxa inválida",AND($H13&lt;&gt;"",$H13&lt;$G13),"Intervalo de vigência inválido",TRUE,"Pronto a utilizar"),"Erro de controlo"))</f>
        <v/>
      </c>
    </row>
    <row r="14" ht="28" customHeight="1">
      <c r="A14" s="16" t="n"/>
      <c r="B14" s="15" t="n"/>
      <c r="C14" s="15" t="n"/>
      <c r="D14" s="16" t="n"/>
      <c r="E14" s="24" t="n"/>
      <c r="F14" s="17" t="n"/>
      <c r="G14" s="14" t="n"/>
      <c r="H14" s="14" t="n"/>
      <c r="I14" s="16" t="n"/>
      <c r="J14" s="15" t="n"/>
      <c r="K14" s="15" t="n"/>
      <c r="L14" s="22">
        <f>IF($A14="","",IFERROR(IFS(COUNTIF($A$8:$A$107,$A14)&lt;&gt;1,"ID duplicado",OR($B14="",$C14="",$D14="",$G14="",$I14="",$J14=""),"Dados obrigatórios em falta",AND($D14&lt;&gt;"Percentual",$D14&lt;&gt;"Montante fixo"),"Tipo de aplicação inválido",AND($D14="Percentual",OR($E14="",$F14&lt;&gt;"")),"Configuração de taxa inválida",AND($D14="Montante fixo",OR($F14="",$E14&lt;&gt;"")),"Configuração de taxa inválida",AND($H14&lt;&gt;"",$H14&lt;$G14),"Intervalo de vigência inválido",TRUE,"Pronto a utilizar"),"Erro de controlo"))</f>
        <v/>
      </c>
    </row>
    <row r="15" ht="28" customHeight="1">
      <c r="A15" s="16" t="n"/>
      <c r="B15" s="15" t="n"/>
      <c r="C15" s="15" t="n"/>
      <c r="D15" s="16" t="n"/>
      <c r="E15" s="24" t="n"/>
      <c r="F15" s="17" t="n"/>
      <c r="G15" s="14" t="n"/>
      <c r="H15" s="14" t="n"/>
      <c r="I15" s="16" t="n"/>
      <c r="J15" s="15" t="n"/>
      <c r="K15" s="15" t="n"/>
      <c r="L15" s="22">
        <f>IF($A15="","",IFERROR(IFS(COUNTIF($A$8:$A$107,$A15)&lt;&gt;1,"ID duplicado",OR($B15="",$C15="",$D15="",$G15="",$I15="",$J15=""),"Dados obrigatórios em falta",AND($D15&lt;&gt;"Percentual",$D15&lt;&gt;"Montante fixo"),"Tipo de aplicação inválido",AND($D15="Percentual",OR($E15="",$F15&lt;&gt;"")),"Configuração de taxa inválida",AND($D15="Montante fixo",OR($F15="",$E15&lt;&gt;"")),"Configuração de taxa inválida",AND($H15&lt;&gt;"",$H15&lt;$G15),"Intervalo de vigência inválido",TRUE,"Pronto a utilizar"),"Erro de controlo"))</f>
        <v/>
      </c>
    </row>
    <row r="16" ht="28" customHeight="1">
      <c r="A16" s="16" t="n"/>
      <c r="B16" s="15" t="n"/>
      <c r="C16" s="15" t="n"/>
      <c r="D16" s="16" t="n"/>
      <c r="E16" s="24" t="n"/>
      <c r="F16" s="17" t="n"/>
      <c r="G16" s="14" t="n"/>
      <c r="H16" s="14" t="n"/>
      <c r="I16" s="16" t="n"/>
      <c r="J16" s="15" t="n"/>
      <c r="K16" s="15" t="n"/>
      <c r="L16" s="22">
        <f>IF($A16="","",IFERROR(IFS(COUNTIF($A$8:$A$107,$A16)&lt;&gt;1,"ID duplicado",OR($B16="",$C16="",$D16="",$G16="",$I16="",$J16=""),"Dados obrigatórios em falta",AND($D16&lt;&gt;"Percentual",$D16&lt;&gt;"Montante fixo"),"Tipo de aplicação inválido",AND($D16="Percentual",OR($E16="",$F16&lt;&gt;"")),"Configuração de taxa inválida",AND($D16="Montante fixo",OR($F16="",$E16&lt;&gt;"")),"Configuração de taxa inválida",AND($H16&lt;&gt;"",$H16&lt;$G16),"Intervalo de vigência inválido",TRUE,"Pronto a utilizar"),"Erro de controlo"))</f>
        <v/>
      </c>
    </row>
    <row r="17" ht="28" customHeight="1">
      <c r="A17" s="16" t="n"/>
      <c r="B17" s="15" t="n"/>
      <c r="C17" s="15" t="n"/>
      <c r="D17" s="16" t="n"/>
      <c r="E17" s="24" t="n"/>
      <c r="F17" s="17" t="n"/>
      <c r="G17" s="14" t="n"/>
      <c r="H17" s="14" t="n"/>
      <c r="I17" s="16" t="n"/>
      <c r="J17" s="15" t="n"/>
      <c r="K17" s="15" t="n"/>
      <c r="L17" s="22">
        <f>IF($A17="","",IFERROR(IFS(COUNTIF($A$8:$A$107,$A17)&lt;&gt;1,"ID duplicado",OR($B17="",$C17="",$D17="",$G17="",$I17="",$J17=""),"Dados obrigatórios em falta",AND($D17&lt;&gt;"Percentual",$D17&lt;&gt;"Montante fixo"),"Tipo de aplicação inválido",AND($D17="Percentual",OR($E17="",$F17&lt;&gt;"")),"Configuração de taxa inválida",AND($D17="Montante fixo",OR($F17="",$E17&lt;&gt;"")),"Configuração de taxa inválida",AND($H17&lt;&gt;"",$H17&lt;$G17),"Intervalo de vigência inválido",TRUE,"Pronto a utilizar"),"Erro de controlo"))</f>
        <v/>
      </c>
    </row>
    <row r="18" ht="28" customHeight="1">
      <c r="A18" s="16" t="n"/>
      <c r="B18" s="15" t="n"/>
      <c r="C18" s="15" t="n"/>
      <c r="D18" s="16" t="n"/>
      <c r="E18" s="24" t="n"/>
      <c r="F18" s="17" t="n"/>
      <c r="G18" s="14" t="n"/>
      <c r="H18" s="14" t="n"/>
      <c r="I18" s="16" t="n"/>
      <c r="J18" s="15" t="n"/>
      <c r="K18" s="15" t="n"/>
      <c r="L18" s="22">
        <f>IF($A18="","",IFERROR(IFS(COUNTIF($A$8:$A$107,$A18)&lt;&gt;1,"ID duplicado",OR($B18="",$C18="",$D18="",$G18="",$I18="",$J18=""),"Dados obrigatórios em falta",AND($D18&lt;&gt;"Percentual",$D18&lt;&gt;"Montante fixo"),"Tipo de aplicação inválido",AND($D18="Percentual",OR($E18="",$F18&lt;&gt;"")),"Configuração de taxa inválida",AND($D18="Montante fixo",OR($F18="",$E18&lt;&gt;"")),"Configuração de taxa inválida",AND($H18&lt;&gt;"",$H18&lt;$G18),"Intervalo de vigência inválido",TRUE,"Pronto a utilizar"),"Erro de controlo"))</f>
        <v/>
      </c>
    </row>
    <row r="19" ht="28" customHeight="1">
      <c r="A19" s="16" t="n"/>
      <c r="B19" s="15" t="n"/>
      <c r="C19" s="15" t="n"/>
      <c r="D19" s="16" t="n"/>
      <c r="E19" s="24" t="n"/>
      <c r="F19" s="17" t="n"/>
      <c r="G19" s="14" t="n"/>
      <c r="H19" s="14" t="n"/>
      <c r="I19" s="16" t="n"/>
      <c r="J19" s="15" t="n"/>
      <c r="K19" s="15" t="n"/>
      <c r="L19" s="22">
        <f>IF($A19="","",IFERROR(IFS(COUNTIF($A$8:$A$107,$A19)&lt;&gt;1,"ID duplicado",OR($B19="",$C19="",$D19="",$G19="",$I19="",$J19=""),"Dados obrigatórios em falta",AND($D19&lt;&gt;"Percentual",$D19&lt;&gt;"Montante fixo"),"Tipo de aplicação inválido",AND($D19="Percentual",OR($E19="",$F19&lt;&gt;"")),"Configuração de taxa inválida",AND($D19="Montante fixo",OR($F19="",$E19&lt;&gt;"")),"Configuração de taxa inválida",AND($H19&lt;&gt;"",$H19&lt;$G19),"Intervalo de vigência inválido",TRUE,"Pronto a utilizar"),"Erro de controlo"))</f>
        <v/>
      </c>
    </row>
    <row r="20" ht="28" customHeight="1">
      <c r="A20" s="16" t="n"/>
      <c r="B20" s="15" t="n"/>
      <c r="C20" s="15" t="n"/>
      <c r="D20" s="16" t="n"/>
      <c r="E20" s="24" t="n"/>
      <c r="F20" s="17" t="n"/>
      <c r="G20" s="14" t="n"/>
      <c r="H20" s="14" t="n"/>
      <c r="I20" s="16" t="n"/>
      <c r="J20" s="15" t="n"/>
      <c r="K20" s="15" t="n"/>
      <c r="L20" s="22">
        <f>IF($A20="","",IFERROR(IFS(COUNTIF($A$8:$A$107,$A20)&lt;&gt;1,"ID duplicado",OR($B20="",$C20="",$D20="",$G20="",$I20="",$J20=""),"Dados obrigatórios em falta",AND($D20&lt;&gt;"Percentual",$D20&lt;&gt;"Montante fixo"),"Tipo de aplicação inválido",AND($D20="Percentual",OR($E20="",$F20&lt;&gt;"")),"Configuração de taxa inválida",AND($D20="Montante fixo",OR($F20="",$E20&lt;&gt;"")),"Configuração de taxa inválida",AND($H20&lt;&gt;"",$H20&lt;$G20),"Intervalo de vigência inválido",TRUE,"Pronto a utilizar"),"Erro de controlo"))</f>
        <v/>
      </c>
    </row>
    <row r="21" ht="28" customHeight="1">
      <c r="A21" s="16" t="n"/>
      <c r="B21" s="15" t="n"/>
      <c r="C21" s="15" t="n"/>
      <c r="D21" s="16" t="n"/>
      <c r="E21" s="24" t="n"/>
      <c r="F21" s="17" t="n"/>
      <c r="G21" s="14" t="n"/>
      <c r="H21" s="14" t="n"/>
      <c r="I21" s="16" t="n"/>
      <c r="J21" s="15" t="n"/>
      <c r="K21" s="15" t="n"/>
      <c r="L21" s="22">
        <f>IF($A21="","",IFERROR(IFS(COUNTIF($A$8:$A$107,$A21)&lt;&gt;1,"ID duplicado",OR($B21="",$C21="",$D21="",$G21="",$I21="",$J21=""),"Dados obrigatórios em falta",AND($D21&lt;&gt;"Percentual",$D21&lt;&gt;"Montante fixo"),"Tipo de aplicação inválido",AND($D21="Percentual",OR($E21="",$F21&lt;&gt;"")),"Configuração de taxa inválida",AND($D21="Montante fixo",OR($F21="",$E21&lt;&gt;"")),"Configuração de taxa inválida",AND($H21&lt;&gt;"",$H21&lt;$G21),"Intervalo de vigência inválido",TRUE,"Pronto a utilizar"),"Erro de controlo"))</f>
        <v/>
      </c>
    </row>
    <row r="22" ht="28" customHeight="1">
      <c r="A22" s="16" t="n"/>
      <c r="B22" s="15" t="n"/>
      <c r="C22" s="15" t="n"/>
      <c r="D22" s="16" t="n"/>
      <c r="E22" s="24" t="n"/>
      <c r="F22" s="17" t="n"/>
      <c r="G22" s="14" t="n"/>
      <c r="H22" s="14" t="n"/>
      <c r="I22" s="16" t="n"/>
      <c r="J22" s="15" t="n"/>
      <c r="K22" s="15" t="n"/>
      <c r="L22" s="22">
        <f>IF($A22="","",IFERROR(IFS(COUNTIF($A$8:$A$107,$A22)&lt;&gt;1,"ID duplicado",OR($B22="",$C22="",$D22="",$G22="",$I22="",$J22=""),"Dados obrigatórios em falta",AND($D22&lt;&gt;"Percentual",$D22&lt;&gt;"Montante fixo"),"Tipo de aplicação inválido",AND($D22="Percentual",OR($E22="",$F22&lt;&gt;"")),"Configuração de taxa inválida",AND($D22="Montante fixo",OR($F22="",$E22&lt;&gt;"")),"Configuração de taxa inválida",AND($H22&lt;&gt;"",$H22&lt;$G22),"Intervalo de vigência inválido",TRUE,"Pronto a utilizar"),"Erro de controlo"))</f>
        <v/>
      </c>
    </row>
    <row r="23" ht="28" customHeight="1">
      <c r="A23" s="16" t="n"/>
      <c r="B23" s="15" t="n"/>
      <c r="C23" s="15" t="n"/>
      <c r="D23" s="16" t="n"/>
      <c r="E23" s="24" t="n"/>
      <c r="F23" s="17" t="n"/>
      <c r="G23" s="14" t="n"/>
      <c r="H23" s="14" t="n"/>
      <c r="I23" s="16" t="n"/>
      <c r="J23" s="15" t="n"/>
      <c r="K23" s="15" t="n"/>
      <c r="L23" s="22">
        <f>IF($A23="","",IFERROR(IFS(COUNTIF($A$8:$A$107,$A23)&lt;&gt;1,"ID duplicado",OR($B23="",$C23="",$D23="",$G23="",$I23="",$J23=""),"Dados obrigatórios em falta",AND($D23&lt;&gt;"Percentual",$D23&lt;&gt;"Montante fixo"),"Tipo de aplicação inválido",AND($D23="Percentual",OR($E23="",$F23&lt;&gt;"")),"Configuração de taxa inválida",AND($D23="Montante fixo",OR($F23="",$E23&lt;&gt;"")),"Configuração de taxa inválida",AND($H23&lt;&gt;"",$H23&lt;$G23),"Intervalo de vigência inválido",TRUE,"Pronto a utilizar"),"Erro de controlo"))</f>
        <v/>
      </c>
    </row>
    <row r="24" ht="28" customHeight="1">
      <c r="A24" s="16" t="n"/>
      <c r="B24" s="15" t="n"/>
      <c r="C24" s="15" t="n"/>
      <c r="D24" s="16" t="n"/>
      <c r="E24" s="24" t="n"/>
      <c r="F24" s="17" t="n"/>
      <c r="G24" s="14" t="n"/>
      <c r="H24" s="14" t="n"/>
      <c r="I24" s="16" t="n"/>
      <c r="J24" s="15" t="n"/>
      <c r="K24" s="15" t="n"/>
      <c r="L24" s="22">
        <f>IF($A24="","",IFERROR(IFS(COUNTIF($A$8:$A$107,$A24)&lt;&gt;1,"ID duplicado",OR($B24="",$C24="",$D24="",$G24="",$I24="",$J24=""),"Dados obrigatórios em falta",AND($D24&lt;&gt;"Percentual",$D24&lt;&gt;"Montante fixo"),"Tipo de aplicação inválido",AND($D24="Percentual",OR($E24="",$F24&lt;&gt;"")),"Configuração de taxa inválida",AND($D24="Montante fixo",OR($F24="",$E24&lt;&gt;"")),"Configuração de taxa inválida",AND($H24&lt;&gt;"",$H24&lt;$G24),"Intervalo de vigência inválido",TRUE,"Pronto a utilizar"),"Erro de controlo"))</f>
        <v/>
      </c>
    </row>
    <row r="25" ht="28" customHeight="1">
      <c r="A25" s="16" t="n"/>
      <c r="B25" s="15" t="n"/>
      <c r="C25" s="15" t="n"/>
      <c r="D25" s="16" t="n"/>
      <c r="E25" s="24" t="n"/>
      <c r="F25" s="17" t="n"/>
      <c r="G25" s="14" t="n"/>
      <c r="H25" s="14" t="n"/>
      <c r="I25" s="16" t="n"/>
      <c r="J25" s="15" t="n"/>
      <c r="K25" s="15" t="n"/>
      <c r="L25" s="22">
        <f>IF($A25="","",IFERROR(IFS(COUNTIF($A$8:$A$107,$A25)&lt;&gt;1,"ID duplicado",OR($B25="",$C25="",$D25="",$G25="",$I25="",$J25=""),"Dados obrigatórios em falta",AND($D25&lt;&gt;"Percentual",$D25&lt;&gt;"Montante fixo"),"Tipo de aplicação inválido",AND($D25="Percentual",OR($E25="",$F25&lt;&gt;"")),"Configuração de taxa inválida",AND($D25="Montante fixo",OR($F25="",$E25&lt;&gt;"")),"Configuração de taxa inválida",AND($H25&lt;&gt;"",$H25&lt;$G25),"Intervalo de vigência inválido",TRUE,"Pronto a utilizar"),"Erro de controlo"))</f>
        <v/>
      </c>
    </row>
    <row r="26" ht="28" customHeight="1">
      <c r="A26" s="16" t="n"/>
      <c r="B26" s="15" t="n"/>
      <c r="C26" s="15" t="n"/>
      <c r="D26" s="16" t="n"/>
      <c r="E26" s="24" t="n"/>
      <c r="F26" s="17" t="n"/>
      <c r="G26" s="14" t="n"/>
      <c r="H26" s="14" t="n"/>
      <c r="I26" s="16" t="n"/>
      <c r="J26" s="15" t="n"/>
      <c r="K26" s="15" t="n"/>
      <c r="L26" s="22">
        <f>IF($A26="","",IFERROR(IFS(COUNTIF($A$8:$A$107,$A26)&lt;&gt;1,"ID duplicado",OR($B26="",$C26="",$D26="",$G26="",$I26="",$J26=""),"Dados obrigatórios em falta",AND($D26&lt;&gt;"Percentual",$D26&lt;&gt;"Montante fixo"),"Tipo de aplicação inválido",AND($D26="Percentual",OR($E26="",$F26&lt;&gt;"")),"Configuração de taxa inválida",AND($D26="Montante fixo",OR($F26="",$E26&lt;&gt;"")),"Configuração de taxa inválida",AND($H26&lt;&gt;"",$H26&lt;$G26),"Intervalo de vigência inválido",TRUE,"Pronto a utilizar"),"Erro de controlo"))</f>
        <v/>
      </c>
    </row>
    <row r="27" ht="28" customHeight="1">
      <c r="A27" s="16" t="n"/>
      <c r="B27" s="15" t="n"/>
      <c r="C27" s="15" t="n"/>
      <c r="D27" s="16" t="n"/>
      <c r="E27" s="24" t="n"/>
      <c r="F27" s="17" t="n"/>
      <c r="G27" s="14" t="n"/>
      <c r="H27" s="14" t="n"/>
      <c r="I27" s="16" t="n"/>
      <c r="J27" s="15" t="n"/>
      <c r="K27" s="15" t="n"/>
      <c r="L27" s="22">
        <f>IF($A27="","",IFERROR(IFS(COUNTIF($A$8:$A$107,$A27)&lt;&gt;1,"ID duplicado",OR($B27="",$C27="",$D27="",$G27="",$I27="",$J27=""),"Dados obrigatórios em falta",AND($D27&lt;&gt;"Percentual",$D27&lt;&gt;"Montante fixo"),"Tipo de aplicação inválido",AND($D27="Percentual",OR($E27="",$F27&lt;&gt;"")),"Configuração de taxa inválida",AND($D27="Montante fixo",OR($F27="",$E27&lt;&gt;"")),"Configuração de taxa inválida",AND($H27&lt;&gt;"",$H27&lt;$G27),"Intervalo de vigência inválido",TRUE,"Pronto a utilizar"),"Erro de controlo"))</f>
        <v/>
      </c>
    </row>
    <row r="28" ht="28" customHeight="1">
      <c r="A28" s="16" t="n"/>
      <c r="B28" s="15" t="n"/>
      <c r="C28" s="15" t="n"/>
      <c r="D28" s="16" t="n"/>
      <c r="E28" s="24" t="n"/>
      <c r="F28" s="17" t="n"/>
      <c r="G28" s="14" t="n"/>
      <c r="H28" s="14" t="n"/>
      <c r="I28" s="16" t="n"/>
      <c r="J28" s="15" t="n"/>
      <c r="K28" s="15" t="n"/>
      <c r="L28" s="22">
        <f>IF($A28="","",IFERROR(IFS(COUNTIF($A$8:$A$107,$A28)&lt;&gt;1,"ID duplicado",OR($B28="",$C28="",$D28="",$G28="",$I28="",$J28=""),"Dados obrigatórios em falta",AND($D28&lt;&gt;"Percentual",$D28&lt;&gt;"Montante fixo"),"Tipo de aplicação inválido",AND($D28="Percentual",OR($E28="",$F28&lt;&gt;"")),"Configuração de taxa inválida",AND($D28="Montante fixo",OR($F28="",$E28&lt;&gt;"")),"Configuração de taxa inválida",AND($H28&lt;&gt;"",$H28&lt;$G28),"Intervalo de vigência inválido",TRUE,"Pronto a utilizar"),"Erro de controlo"))</f>
        <v/>
      </c>
    </row>
    <row r="29" ht="28" customHeight="1">
      <c r="A29" s="16" t="n"/>
      <c r="B29" s="15" t="n"/>
      <c r="C29" s="15" t="n"/>
      <c r="D29" s="16" t="n"/>
      <c r="E29" s="24" t="n"/>
      <c r="F29" s="17" t="n"/>
      <c r="G29" s="14" t="n"/>
      <c r="H29" s="14" t="n"/>
      <c r="I29" s="16" t="n"/>
      <c r="J29" s="15" t="n"/>
      <c r="K29" s="15" t="n"/>
      <c r="L29" s="22">
        <f>IF($A29="","",IFERROR(IFS(COUNTIF($A$8:$A$107,$A29)&lt;&gt;1,"ID duplicado",OR($B29="",$C29="",$D29="",$G29="",$I29="",$J29=""),"Dados obrigatórios em falta",AND($D29&lt;&gt;"Percentual",$D29&lt;&gt;"Montante fixo"),"Tipo de aplicação inválido",AND($D29="Percentual",OR($E29="",$F29&lt;&gt;"")),"Configuração de taxa inválida",AND($D29="Montante fixo",OR($F29="",$E29&lt;&gt;"")),"Configuração de taxa inválida",AND($H29&lt;&gt;"",$H29&lt;$G29),"Intervalo de vigência inválido",TRUE,"Pronto a utilizar"),"Erro de controlo"))</f>
        <v/>
      </c>
    </row>
    <row r="30" ht="28" customHeight="1">
      <c r="A30" s="16" t="n"/>
      <c r="B30" s="15" t="n"/>
      <c r="C30" s="15" t="n"/>
      <c r="D30" s="16" t="n"/>
      <c r="E30" s="24" t="n"/>
      <c r="F30" s="17" t="n"/>
      <c r="G30" s="14" t="n"/>
      <c r="H30" s="14" t="n"/>
      <c r="I30" s="16" t="n"/>
      <c r="J30" s="15" t="n"/>
      <c r="K30" s="15" t="n"/>
      <c r="L30" s="22">
        <f>IF($A30="","",IFERROR(IFS(COUNTIF($A$8:$A$107,$A30)&lt;&gt;1,"ID duplicado",OR($B30="",$C30="",$D30="",$G30="",$I30="",$J30=""),"Dados obrigatórios em falta",AND($D30&lt;&gt;"Percentual",$D30&lt;&gt;"Montante fixo"),"Tipo de aplicação inválido",AND($D30="Percentual",OR($E30="",$F30&lt;&gt;"")),"Configuração de taxa inválida",AND($D30="Montante fixo",OR($F30="",$E30&lt;&gt;"")),"Configuração de taxa inválida",AND($H30&lt;&gt;"",$H30&lt;$G30),"Intervalo de vigência inválido",TRUE,"Pronto a utilizar"),"Erro de controlo"))</f>
        <v/>
      </c>
    </row>
    <row r="31" ht="28" customHeight="1">
      <c r="A31" s="16" t="n"/>
      <c r="B31" s="15" t="n"/>
      <c r="C31" s="15" t="n"/>
      <c r="D31" s="16" t="n"/>
      <c r="E31" s="24" t="n"/>
      <c r="F31" s="17" t="n"/>
      <c r="G31" s="14" t="n"/>
      <c r="H31" s="14" t="n"/>
      <c r="I31" s="16" t="n"/>
      <c r="J31" s="15" t="n"/>
      <c r="K31" s="15" t="n"/>
      <c r="L31" s="22">
        <f>IF($A31="","",IFERROR(IFS(COUNTIF($A$8:$A$107,$A31)&lt;&gt;1,"ID duplicado",OR($B31="",$C31="",$D31="",$G31="",$I31="",$J31=""),"Dados obrigatórios em falta",AND($D31&lt;&gt;"Percentual",$D31&lt;&gt;"Montante fixo"),"Tipo de aplicação inválido",AND($D31="Percentual",OR($E31="",$F31&lt;&gt;"")),"Configuração de taxa inválida",AND($D31="Montante fixo",OR($F31="",$E31&lt;&gt;"")),"Configuração de taxa inválida",AND($H31&lt;&gt;"",$H31&lt;$G31),"Intervalo de vigência inválido",TRUE,"Pronto a utilizar"),"Erro de controlo"))</f>
        <v/>
      </c>
    </row>
    <row r="32" ht="28" customHeight="1">
      <c r="A32" s="16" t="n"/>
      <c r="B32" s="15" t="n"/>
      <c r="C32" s="15" t="n"/>
      <c r="D32" s="16" t="n"/>
      <c r="E32" s="24" t="n"/>
      <c r="F32" s="17" t="n"/>
      <c r="G32" s="14" t="n"/>
      <c r="H32" s="14" t="n"/>
      <c r="I32" s="16" t="n"/>
      <c r="J32" s="15" t="n"/>
      <c r="K32" s="15" t="n"/>
      <c r="L32" s="22">
        <f>IF($A32="","",IFERROR(IFS(COUNTIF($A$8:$A$107,$A32)&lt;&gt;1,"ID duplicado",OR($B32="",$C32="",$D32="",$G32="",$I32="",$J32=""),"Dados obrigatórios em falta",AND($D32&lt;&gt;"Percentual",$D32&lt;&gt;"Montante fixo"),"Tipo de aplicação inválido",AND($D32="Percentual",OR($E32="",$F32&lt;&gt;"")),"Configuração de taxa inválida",AND($D32="Montante fixo",OR($F32="",$E32&lt;&gt;"")),"Configuração de taxa inválida",AND($H32&lt;&gt;"",$H32&lt;$G32),"Intervalo de vigência inválido",TRUE,"Pronto a utilizar"),"Erro de controlo"))</f>
        <v/>
      </c>
    </row>
    <row r="33" ht="28" customHeight="1">
      <c r="A33" s="16" t="n"/>
      <c r="B33" s="15" t="n"/>
      <c r="C33" s="15" t="n"/>
      <c r="D33" s="16" t="n"/>
      <c r="E33" s="24" t="n"/>
      <c r="F33" s="17" t="n"/>
      <c r="G33" s="14" t="n"/>
      <c r="H33" s="14" t="n"/>
      <c r="I33" s="16" t="n"/>
      <c r="J33" s="15" t="n"/>
      <c r="K33" s="15" t="n"/>
      <c r="L33" s="22">
        <f>IF($A33="","",IFERROR(IFS(COUNTIF($A$8:$A$107,$A33)&lt;&gt;1,"ID duplicado",OR($B33="",$C33="",$D33="",$G33="",$I33="",$J33=""),"Dados obrigatórios em falta",AND($D33&lt;&gt;"Percentual",$D33&lt;&gt;"Montante fixo"),"Tipo de aplicação inválido",AND($D33="Percentual",OR($E33="",$F33&lt;&gt;"")),"Configuração de taxa inválida",AND($D33="Montante fixo",OR($F33="",$E33&lt;&gt;"")),"Configuração de taxa inválida",AND($H33&lt;&gt;"",$H33&lt;$G33),"Intervalo de vigência inválido",TRUE,"Pronto a utilizar"),"Erro de controlo"))</f>
        <v/>
      </c>
    </row>
    <row r="34" ht="28" customHeight="1">
      <c r="A34" s="16" t="n"/>
      <c r="B34" s="15" t="n"/>
      <c r="C34" s="15" t="n"/>
      <c r="D34" s="16" t="n"/>
      <c r="E34" s="24" t="n"/>
      <c r="F34" s="17" t="n"/>
      <c r="G34" s="14" t="n"/>
      <c r="H34" s="14" t="n"/>
      <c r="I34" s="16" t="n"/>
      <c r="J34" s="15" t="n"/>
      <c r="K34" s="15" t="n"/>
      <c r="L34" s="22">
        <f>IF($A34="","",IFERROR(IFS(COUNTIF($A$8:$A$107,$A34)&lt;&gt;1,"ID duplicado",OR($B34="",$C34="",$D34="",$G34="",$I34="",$J34=""),"Dados obrigatórios em falta",AND($D34&lt;&gt;"Percentual",$D34&lt;&gt;"Montante fixo"),"Tipo de aplicação inválido",AND($D34="Percentual",OR($E34="",$F34&lt;&gt;"")),"Configuração de taxa inválida",AND($D34="Montante fixo",OR($F34="",$E34&lt;&gt;"")),"Configuração de taxa inválida",AND($H34&lt;&gt;"",$H34&lt;$G34),"Intervalo de vigência inválido",TRUE,"Pronto a utilizar"),"Erro de controlo"))</f>
        <v/>
      </c>
    </row>
    <row r="35" ht="28" customHeight="1">
      <c r="A35" s="16" t="n"/>
      <c r="B35" s="15" t="n"/>
      <c r="C35" s="15" t="n"/>
      <c r="D35" s="16" t="n"/>
      <c r="E35" s="24" t="n"/>
      <c r="F35" s="17" t="n"/>
      <c r="G35" s="14" t="n"/>
      <c r="H35" s="14" t="n"/>
      <c r="I35" s="16" t="n"/>
      <c r="J35" s="15" t="n"/>
      <c r="K35" s="15" t="n"/>
      <c r="L35" s="22">
        <f>IF($A35="","",IFERROR(IFS(COUNTIF($A$8:$A$107,$A35)&lt;&gt;1,"ID duplicado",OR($B35="",$C35="",$D35="",$G35="",$I35="",$J35=""),"Dados obrigatórios em falta",AND($D35&lt;&gt;"Percentual",$D35&lt;&gt;"Montante fixo"),"Tipo de aplicação inválido",AND($D35="Percentual",OR($E35="",$F35&lt;&gt;"")),"Configuração de taxa inválida",AND($D35="Montante fixo",OR($F35="",$E35&lt;&gt;"")),"Configuração de taxa inválida",AND($H35&lt;&gt;"",$H35&lt;$G35),"Intervalo de vigência inválido",TRUE,"Pronto a utilizar"),"Erro de controlo"))</f>
        <v/>
      </c>
    </row>
    <row r="36" ht="28" customHeight="1">
      <c r="A36" s="16" t="n"/>
      <c r="B36" s="15" t="n"/>
      <c r="C36" s="15" t="n"/>
      <c r="D36" s="16" t="n"/>
      <c r="E36" s="24" t="n"/>
      <c r="F36" s="17" t="n"/>
      <c r="G36" s="14" t="n"/>
      <c r="H36" s="14" t="n"/>
      <c r="I36" s="16" t="n"/>
      <c r="J36" s="15" t="n"/>
      <c r="K36" s="15" t="n"/>
      <c r="L36" s="22">
        <f>IF($A36="","",IFERROR(IFS(COUNTIF($A$8:$A$107,$A36)&lt;&gt;1,"ID duplicado",OR($B36="",$C36="",$D36="",$G36="",$I36="",$J36=""),"Dados obrigatórios em falta",AND($D36&lt;&gt;"Percentual",$D36&lt;&gt;"Montante fixo"),"Tipo de aplicação inválido",AND($D36="Percentual",OR($E36="",$F36&lt;&gt;"")),"Configuração de taxa inválida",AND($D36="Montante fixo",OR($F36="",$E36&lt;&gt;"")),"Configuração de taxa inválida",AND($H36&lt;&gt;"",$H36&lt;$G36),"Intervalo de vigência inválido",TRUE,"Pronto a utilizar"),"Erro de controlo"))</f>
        <v/>
      </c>
    </row>
    <row r="37" ht="28" customHeight="1">
      <c r="A37" s="16" t="n"/>
      <c r="B37" s="15" t="n"/>
      <c r="C37" s="15" t="n"/>
      <c r="D37" s="16" t="n"/>
      <c r="E37" s="24" t="n"/>
      <c r="F37" s="17" t="n"/>
      <c r="G37" s="14" t="n"/>
      <c r="H37" s="14" t="n"/>
      <c r="I37" s="16" t="n"/>
      <c r="J37" s="15" t="n"/>
      <c r="K37" s="15" t="n"/>
      <c r="L37" s="22">
        <f>IF($A37="","",IFERROR(IFS(COUNTIF($A$8:$A$107,$A37)&lt;&gt;1,"ID duplicado",OR($B37="",$C37="",$D37="",$G37="",$I37="",$J37=""),"Dados obrigatórios em falta",AND($D37&lt;&gt;"Percentual",$D37&lt;&gt;"Montante fixo"),"Tipo de aplicação inválido",AND($D37="Percentual",OR($E37="",$F37&lt;&gt;"")),"Configuração de taxa inválida",AND($D37="Montante fixo",OR($F37="",$E37&lt;&gt;"")),"Configuração de taxa inválida",AND($H37&lt;&gt;"",$H37&lt;$G37),"Intervalo de vigência inválido",TRUE,"Pronto a utilizar"),"Erro de controlo"))</f>
        <v/>
      </c>
    </row>
    <row r="38" ht="28" customHeight="1">
      <c r="A38" s="16" t="n"/>
      <c r="B38" s="15" t="n"/>
      <c r="C38" s="15" t="n"/>
      <c r="D38" s="16" t="n"/>
      <c r="E38" s="24" t="n"/>
      <c r="F38" s="17" t="n"/>
      <c r="G38" s="14" t="n"/>
      <c r="H38" s="14" t="n"/>
      <c r="I38" s="16" t="n"/>
      <c r="J38" s="15" t="n"/>
      <c r="K38" s="15" t="n"/>
      <c r="L38" s="22">
        <f>IF($A38="","",IFERROR(IFS(COUNTIF($A$8:$A$107,$A38)&lt;&gt;1,"ID duplicado",OR($B38="",$C38="",$D38="",$G38="",$I38="",$J38=""),"Dados obrigatórios em falta",AND($D38&lt;&gt;"Percentual",$D38&lt;&gt;"Montante fixo"),"Tipo de aplicação inválido",AND($D38="Percentual",OR($E38="",$F38&lt;&gt;"")),"Configuração de taxa inválida",AND($D38="Montante fixo",OR($F38="",$E38&lt;&gt;"")),"Configuração de taxa inválida",AND($H38&lt;&gt;"",$H38&lt;$G38),"Intervalo de vigência inválido",TRUE,"Pronto a utilizar"),"Erro de controlo"))</f>
        <v/>
      </c>
    </row>
    <row r="39" ht="28" customHeight="1">
      <c r="A39" s="16" t="n"/>
      <c r="B39" s="15" t="n"/>
      <c r="C39" s="15" t="n"/>
      <c r="D39" s="16" t="n"/>
      <c r="E39" s="24" t="n"/>
      <c r="F39" s="17" t="n"/>
      <c r="G39" s="14" t="n"/>
      <c r="H39" s="14" t="n"/>
      <c r="I39" s="16" t="n"/>
      <c r="J39" s="15" t="n"/>
      <c r="K39" s="15" t="n"/>
      <c r="L39" s="22">
        <f>IF($A39="","",IFERROR(IFS(COUNTIF($A$8:$A$107,$A39)&lt;&gt;1,"ID duplicado",OR($B39="",$C39="",$D39="",$G39="",$I39="",$J39=""),"Dados obrigatórios em falta",AND($D39&lt;&gt;"Percentual",$D39&lt;&gt;"Montante fixo"),"Tipo de aplicação inválido",AND($D39="Percentual",OR($E39="",$F39&lt;&gt;"")),"Configuração de taxa inválida",AND($D39="Montante fixo",OR($F39="",$E39&lt;&gt;"")),"Configuração de taxa inválida",AND($H39&lt;&gt;"",$H39&lt;$G39),"Intervalo de vigência inválido",TRUE,"Pronto a utilizar"),"Erro de controlo"))</f>
        <v/>
      </c>
    </row>
    <row r="40" ht="28" customHeight="1">
      <c r="A40" s="16" t="n"/>
      <c r="B40" s="15" t="n"/>
      <c r="C40" s="15" t="n"/>
      <c r="D40" s="16" t="n"/>
      <c r="E40" s="24" t="n"/>
      <c r="F40" s="17" t="n"/>
      <c r="G40" s="14" t="n"/>
      <c r="H40" s="14" t="n"/>
      <c r="I40" s="16" t="n"/>
      <c r="J40" s="15" t="n"/>
      <c r="K40" s="15" t="n"/>
      <c r="L40" s="22">
        <f>IF($A40="","",IFERROR(IFS(COUNTIF($A$8:$A$107,$A40)&lt;&gt;1,"ID duplicado",OR($B40="",$C40="",$D40="",$G40="",$I40="",$J40=""),"Dados obrigatórios em falta",AND($D40&lt;&gt;"Percentual",$D40&lt;&gt;"Montante fixo"),"Tipo de aplicação inválido",AND($D40="Percentual",OR($E40="",$F40&lt;&gt;"")),"Configuração de taxa inválida",AND($D40="Montante fixo",OR($F40="",$E40&lt;&gt;"")),"Configuração de taxa inválida",AND($H40&lt;&gt;"",$H40&lt;$G40),"Intervalo de vigência inválido",TRUE,"Pronto a utilizar"),"Erro de controlo"))</f>
        <v/>
      </c>
    </row>
    <row r="41" ht="28" customHeight="1">
      <c r="A41" s="16" t="n"/>
      <c r="B41" s="15" t="n"/>
      <c r="C41" s="15" t="n"/>
      <c r="D41" s="16" t="n"/>
      <c r="E41" s="24" t="n"/>
      <c r="F41" s="17" t="n"/>
      <c r="G41" s="14" t="n"/>
      <c r="H41" s="14" t="n"/>
      <c r="I41" s="16" t="n"/>
      <c r="J41" s="15" t="n"/>
      <c r="K41" s="15" t="n"/>
      <c r="L41" s="22">
        <f>IF($A41="","",IFERROR(IFS(COUNTIF($A$8:$A$107,$A41)&lt;&gt;1,"ID duplicado",OR($B41="",$C41="",$D41="",$G41="",$I41="",$J41=""),"Dados obrigatórios em falta",AND($D41&lt;&gt;"Percentual",$D41&lt;&gt;"Montante fixo"),"Tipo de aplicação inválido",AND($D41="Percentual",OR($E41="",$F41&lt;&gt;"")),"Configuração de taxa inválida",AND($D41="Montante fixo",OR($F41="",$E41&lt;&gt;"")),"Configuração de taxa inválida",AND($H41&lt;&gt;"",$H41&lt;$G41),"Intervalo de vigência inválido",TRUE,"Pronto a utilizar"),"Erro de controlo"))</f>
        <v/>
      </c>
    </row>
    <row r="42" ht="28" customHeight="1">
      <c r="A42" s="16" t="n"/>
      <c r="B42" s="15" t="n"/>
      <c r="C42" s="15" t="n"/>
      <c r="D42" s="16" t="n"/>
      <c r="E42" s="24" t="n"/>
      <c r="F42" s="17" t="n"/>
      <c r="G42" s="14" t="n"/>
      <c r="H42" s="14" t="n"/>
      <c r="I42" s="16" t="n"/>
      <c r="J42" s="15" t="n"/>
      <c r="K42" s="15" t="n"/>
      <c r="L42" s="22">
        <f>IF($A42="","",IFERROR(IFS(COUNTIF($A$8:$A$107,$A42)&lt;&gt;1,"ID duplicado",OR($B42="",$C42="",$D42="",$G42="",$I42="",$J42=""),"Dados obrigatórios em falta",AND($D42&lt;&gt;"Percentual",$D42&lt;&gt;"Montante fixo"),"Tipo de aplicação inválido",AND($D42="Percentual",OR($E42="",$F42&lt;&gt;"")),"Configuração de taxa inválida",AND($D42="Montante fixo",OR($F42="",$E42&lt;&gt;"")),"Configuração de taxa inválida",AND($H42&lt;&gt;"",$H42&lt;$G42),"Intervalo de vigência inválido",TRUE,"Pronto a utilizar"),"Erro de controlo"))</f>
        <v/>
      </c>
    </row>
    <row r="43" ht="28" customHeight="1">
      <c r="A43" s="16" t="n"/>
      <c r="B43" s="15" t="n"/>
      <c r="C43" s="15" t="n"/>
      <c r="D43" s="16" t="n"/>
      <c r="E43" s="24" t="n"/>
      <c r="F43" s="17" t="n"/>
      <c r="G43" s="14" t="n"/>
      <c r="H43" s="14" t="n"/>
      <c r="I43" s="16" t="n"/>
      <c r="J43" s="15" t="n"/>
      <c r="K43" s="15" t="n"/>
      <c r="L43" s="22">
        <f>IF($A43="","",IFERROR(IFS(COUNTIF($A$8:$A$107,$A43)&lt;&gt;1,"ID duplicado",OR($B43="",$C43="",$D43="",$G43="",$I43="",$J43=""),"Dados obrigatórios em falta",AND($D43&lt;&gt;"Percentual",$D43&lt;&gt;"Montante fixo"),"Tipo de aplicação inválido",AND($D43="Percentual",OR($E43="",$F43&lt;&gt;"")),"Configuração de taxa inválida",AND($D43="Montante fixo",OR($F43="",$E43&lt;&gt;"")),"Configuração de taxa inválida",AND($H43&lt;&gt;"",$H43&lt;$G43),"Intervalo de vigência inválido",TRUE,"Pronto a utilizar"),"Erro de controlo"))</f>
        <v/>
      </c>
    </row>
    <row r="44" ht="28" customHeight="1">
      <c r="A44" s="16" t="n"/>
      <c r="B44" s="15" t="n"/>
      <c r="C44" s="15" t="n"/>
      <c r="D44" s="16" t="n"/>
      <c r="E44" s="24" t="n"/>
      <c r="F44" s="17" t="n"/>
      <c r="G44" s="14" t="n"/>
      <c r="H44" s="14" t="n"/>
      <c r="I44" s="16" t="n"/>
      <c r="J44" s="15" t="n"/>
      <c r="K44" s="15" t="n"/>
      <c r="L44" s="22">
        <f>IF($A44="","",IFERROR(IFS(COUNTIF($A$8:$A$107,$A44)&lt;&gt;1,"ID duplicado",OR($B44="",$C44="",$D44="",$G44="",$I44="",$J44=""),"Dados obrigatórios em falta",AND($D44&lt;&gt;"Percentual",$D44&lt;&gt;"Montante fixo"),"Tipo de aplicação inválido",AND($D44="Percentual",OR($E44="",$F44&lt;&gt;"")),"Configuração de taxa inválida",AND($D44="Montante fixo",OR($F44="",$E44&lt;&gt;"")),"Configuração de taxa inválida",AND($H44&lt;&gt;"",$H44&lt;$G44),"Intervalo de vigência inválido",TRUE,"Pronto a utilizar"),"Erro de controlo"))</f>
        <v/>
      </c>
    </row>
    <row r="45" ht="28" customHeight="1">
      <c r="A45" s="16" t="n"/>
      <c r="B45" s="15" t="n"/>
      <c r="C45" s="15" t="n"/>
      <c r="D45" s="16" t="n"/>
      <c r="E45" s="24" t="n"/>
      <c r="F45" s="17" t="n"/>
      <c r="G45" s="14" t="n"/>
      <c r="H45" s="14" t="n"/>
      <c r="I45" s="16" t="n"/>
      <c r="J45" s="15" t="n"/>
      <c r="K45" s="15" t="n"/>
      <c r="L45" s="22">
        <f>IF($A45="","",IFERROR(IFS(COUNTIF($A$8:$A$107,$A45)&lt;&gt;1,"ID duplicado",OR($B45="",$C45="",$D45="",$G45="",$I45="",$J45=""),"Dados obrigatórios em falta",AND($D45&lt;&gt;"Percentual",$D45&lt;&gt;"Montante fixo"),"Tipo de aplicação inválido",AND($D45="Percentual",OR($E45="",$F45&lt;&gt;"")),"Configuração de taxa inválida",AND($D45="Montante fixo",OR($F45="",$E45&lt;&gt;"")),"Configuração de taxa inválida",AND($H45&lt;&gt;"",$H45&lt;$G45),"Intervalo de vigência inválido",TRUE,"Pronto a utilizar"),"Erro de controlo"))</f>
        <v/>
      </c>
    </row>
    <row r="46" ht="28" customHeight="1">
      <c r="A46" s="16" t="n"/>
      <c r="B46" s="15" t="n"/>
      <c r="C46" s="15" t="n"/>
      <c r="D46" s="16" t="n"/>
      <c r="E46" s="24" t="n"/>
      <c r="F46" s="17" t="n"/>
      <c r="G46" s="14" t="n"/>
      <c r="H46" s="14" t="n"/>
      <c r="I46" s="16" t="n"/>
      <c r="J46" s="15" t="n"/>
      <c r="K46" s="15" t="n"/>
      <c r="L46" s="22">
        <f>IF($A46="","",IFERROR(IFS(COUNTIF($A$8:$A$107,$A46)&lt;&gt;1,"ID duplicado",OR($B46="",$C46="",$D46="",$G46="",$I46="",$J46=""),"Dados obrigatórios em falta",AND($D46&lt;&gt;"Percentual",$D46&lt;&gt;"Montante fixo"),"Tipo de aplicação inválido",AND($D46="Percentual",OR($E46="",$F46&lt;&gt;"")),"Configuração de taxa inválida",AND($D46="Montante fixo",OR($F46="",$E46&lt;&gt;"")),"Configuração de taxa inválida",AND($H46&lt;&gt;"",$H46&lt;$G46),"Intervalo de vigência inválido",TRUE,"Pronto a utilizar"),"Erro de controlo"))</f>
        <v/>
      </c>
    </row>
    <row r="47" ht="28" customHeight="1">
      <c r="A47" s="16" t="n"/>
      <c r="B47" s="15" t="n"/>
      <c r="C47" s="15" t="n"/>
      <c r="D47" s="16" t="n"/>
      <c r="E47" s="24" t="n"/>
      <c r="F47" s="17" t="n"/>
      <c r="G47" s="14" t="n"/>
      <c r="H47" s="14" t="n"/>
      <c r="I47" s="16" t="n"/>
      <c r="J47" s="15" t="n"/>
      <c r="K47" s="15" t="n"/>
      <c r="L47" s="22">
        <f>IF($A47="","",IFERROR(IFS(COUNTIF($A$8:$A$107,$A47)&lt;&gt;1,"ID duplicado",OR($B47="",$C47="",$D47="",$G47="",$I47="",$J47=""),"Dados obrigatórios em falta",AND($D47&lt;&gt;"Percentual",$D47&lt;&gt;"Montante fixo"),"Tipo de aplicação inválido",AND($D47="Percentual",OR($E47="",$F47&lt;&gt;"")),"Configuração de taxa inválida",AND($D47="Montante fixo",OR($F47="",$E47&lt;&gt;"")),"Configuração de taxa inválida",AND($H47&lt;&gt;"",$H47&lt;$G47),"Intervalo de vigência inválido",TRUE,"Pronto a utilizar"),"Erro de controlo"))</f>
        <v/>
      </c>
    </row>
    <row r="48" ht="28" customHeight="1">
      <c r="A48" s="16" t="n"/>
      <c r="B48" s="15" t="n"/>
      <c r="C48" s="15" t="n"/>
      <c r="D48" s="16" t="n"/>
      <c r="E48" s="24" t="n"/>
      <c r="F48" s="17" t="n"/>
      <c r="G48" s="14" t="n"/>
      <c r="H48" s="14" t="n"/>
      <c r="I48" s="16" t="n"/>
      <c r="J48" s="15" t="n"/>
      <c r="K48" s="15" t="n"/>
      <c r="L48" s="22">
        <f>IF($A48="","",IFERROR(IFS(COUNTIF($A$8:$A$107,$A48)&lt;&gt;1,"ID duplicado",OR($B48="",$C48="",$D48="",$G48="",$I48="",$J48=""),"Dados obrigatórios em falta",AND($D48&lt;&gt;"Percentual",$D48&lt;&gt;"Montante fixo"),"Tipo de aplicação inválido",AND($D48="Percentual",OR($E48="",$F48&lt;&gt;"")),"Configuração de taxa inválida",AND($D48="Montante fixo",OR($F48="",$E48&lt;&gt;"")),"Configuração de taxa inválida",AND($H48&lt;&gt;"",$H48&lt;$G48),"Intervalo de vigência inválido",TRUE,"Pronto a utilizar"),"Erro de controlo"))</f>
        <v/>
      </c>
    </row>
    <row r="49" ht="28" customHeight="1">
      <c r="A49" s="16" t="n"/>
      <c r="B49" s="15" t="n"/>
      <c r="C49" s="15" t="n"/>
      <c r="D49" s="16" t="n"/>
      <c r="E49" s="24" t="n"/>
      <c r="F49" s="17" t="n"/>
      <c r="G49" s="14" t="n"/>
      <c r="H49" s="14" t="n"/>
      <c r="I49" s="16" t="n"/>
      <c r="J49" s="15" t="n"/>
      <c r="K49" s="15" t="n"/>
      <c r="L49" s="22">
        <f>IF($A49="","",IFERROR(IFS(COUNTIF($A$8:$A$107,$A49)&lt;&gt;1,"ID duplicado",OR($B49="",$C49="",$D49="",$G49="",$I49="",$J49=""),"Dados obrigatórios em falta",AND($D49&lt;&gt;"Percentual",$D49&lt;&gt;"Montante fixo"),"Tipo de aplicação inválido",AND($D49="Percentual",OR($E49="",$F49&lt;&gt;"")),"Configuração de taxa inválida",AND($D49="Montante fixo",OR($F49="",$E49&lt;&gt;"")),"Configuração de taxa inválida",AND($H49&lt;&gt;"",$H49&lt;$G49),"Intervalo de vigência inválido",TRUE,"Pronto a utilizar"),"Erro de controlo"))</f>
        <v/>
      </c>
    </row>
    <row r="50" ht="28" customHeight="1">
      <c r="A50" s="16" t="n"/>
      <c r="B50" s="15" t="n"/>
      <c r="C50" s="15" t="n"/>
      <c r="D50" s="16" t="n"/>
      <c r="E50" s="24" t="n"/>
      <c r="F50" s="17" t="n"/>
      <c r="G50" s="14" t="n"/>
      <c r="H50" s="14" t="n"/>
      <c r="I50" s="16" t="n"/>
      <c r="J50" s="15" t="n"/>
      <c r="K50" s="15" t="n"/>
      <c r="L50" s="22">
        <f>IF($A50="","",IFERROR(IFS(COUNTIF($A$8:$A$107,$A50)&lt;&gt;1,"ID duplicado",OR($B50="",$C50="",$D50="",$G50="",$I50="",$J50=""),"Dados obrigatórios em falta",AND($D50&lt;&gt;"Percentual",$D50&lt;&gt;"Montante fixo"),"Tipo de aplicação inválido",AND($D50="Percentual",OR($E50="",$F50&lt;&gt;"")),"Configuração de taxa inválida",AND($D50="Montante fixo",OR($F50="",$E50&lt;&gt;"")),"Configuração de taxa inválida",AND($H50&lt;&gt;"",$H50&lt;$G50),"Intervalo de vigência inválido",TRUE,"Pronto a utilizar"),"Erro de controlo"))</f>
        <v/>
      </c>
    </row>
    <row r="51" ht="28" customHeight="1">
      <c r="A51" s="16" t="n"/>
      <c r="B51" s="15" t="n"/>
      <c r="C51" s="15" t="n"/>
      <c r="D51" s="16" t="n"/>
      <c r="E51" s="24" t="n"/>
      <c r="F51" s="17" t="n"/>
      <c r="G51" s="14" t="n"/>
      <c r="H51" s="14" t="n"/>
      <c r="I51" s="16" t="n"/>
      <c r="J51" s="15" t="n"/>
      <c r="K51" s="15" t="n"/>
      <c r="L51" s="22">
        <f>IF($A51="","",IFERROR(IFS(COUNTIF($A$8:$A$107,$A51)&lt;&gt;1,"ID duplicado",OR($B51="",$C51="",$D51="",$G51="",$I51="",$J51=""),"Dados obrigatórios em falta",AND($D51&lt;&gt;"Percentual",$D51&lt;&gt;"Montante fixo"),"Tipo de aplicação inválido",AND($D51="Percentual",OR($E51="",$F51&lt;&gt;"")),"Configuração de taxa inválida",AND($D51="Montante fixo",OR($F51="",$E51&lt;&gt;"")),"Configuração de taxa inválida",AND($H51&lt;&gt;"",$H51&lt;$G51),"Intervalo de vigência inválido",TRUE,"Pronto a utilizar"),"Erro de controlo"))</f>
        <v/>
      </c>
    </row>
    <row r="52" ht="28" customHeight="1">
      <c r="A52" s="16" t="n"/>
      <c r="B52" s="15" t="n"/>
      <c r="C52" s="15" t="n"/>
      <c r="D52" s="16" t="n"/>
      <c r="E52" s="24" t="n"/>
      <c r="F52" s="17" t="n"/>
      <c r="G52" s="14" t="n"/>
      <c r="H52" s="14" t="n"/>
      <c r="I52" s="16" t="n"/>
      <c r="J52" s="15" t="n"/>
      <c r="K52" s="15" t="n"/>
      <c r="L52" s="22">
        <f>IF($A52="","",IFERROR(IFS(COUNTIF($A$8:$A$107,$A52)&lt;&gt;1,"ID duplicado",OR($B52="",$C52="",$D52="",$G52="",$I52="",$J52=""),"Dados obrigatórios em falta",AND($D52&lt;&gt;"Percentual",$D52&lt;&gt;"Montante fixo"),"Tipo de aplicação inválido",AND($D52="Percentual",OR($E52="",$F52&lt;&gt;"")),"Configuração de taxa inválida",AND($D52="Montante fixo",OR($F52="",$E52&lt;&gt;"")),"Configuração de taxa inválida",AND($H52&lt;&gt;"",$H52&lt;$G52),"Intervalo de vigência inválido",TRUE,"Pronto a utilizar"),"Erro de controlo"))</f>
        <v/>
      </c>
    </row>
    <row r="53" ht="28" customHeight="1">
      <c r="A53" s="16" t="n"/>
      <c r="B53" s="15" t="n"/>
      <c r="C53" s="15" t="n"/>
      <c r="D53" s="16" t="n"/>
      <c r="E53" s="24" t="n"/>
      <c r="F53" s="17" t="n"/>
      <c r="G53" s="14" t="n"/>
      <c r="H53" s="14" t="n"/>
      <c r="I53" s="16" t="n"/>
      <c r="J53" s="15" t="n"/>
      <c r="K53" s="15" t="n"/>
      <c r="L53" s="22">
        <f>IF($A53="","",IFERROR(IFS(COUNTIF($A$8:$A$107,$A53)&lt;&gt;1,"ID duplicado",OR($B53="",$C53="",$D53="",$G53="",$I53="",$J53=""),"Dados obrigatórios em falta",AND($D53&lt;&gt;"Percentual",$D53&lt;&gt;"Montante fixo"),"Tipo de aplicação inválido",AND($D53="Percentual",OR($E53="",$F53&lt;&gt;"")),"Configuração de taxa inválida",AND($D53="Montante fixo",OR($F53="",$E53&lt;&gt;"")),"Configuração de taxa inválida",AND($H53&lt;&gt;"",$H53&lt;$G53),"Intervalo de vigência inválido",TRUE,"Pronto a utilizar"),"Erro de controlo"))</f>
        <v/>
      </c>
    </row>
    <row r="54" ht="28" customHeight="1">
      <c r="A54" s="16" t="n"/>
      <c r="B54" s="15" t="n"/>
      <c r="C54" s="15" t="n"/>
      <c r="D54" s="16" t="n"/>
      <c r="E54" s="24" t="n"/>
      <c r="F54" s="17" t="n"/>
      <c r="G54" s="14" t="n"/>
      <c r="H54" s="14" t="n"/>
      <c r="I54" s="16" t="n"/>
      <c r="J54" s="15" t="n"/>
      <c r="K54" s="15" t="n"/>
      <c r="L54" s="22">
        <f>IF($A54="","",IFERROR(IFS(COUNTIF($A$8:$A$107,$A54)&lt;&gt;1,"ID duplicado",OR($B54="",$C54="",$D54="",$G54="",$I54="",$J54=""),"Dados obrigatórios em falta",AND($D54&lt;&gt;"Percentual",$D54&lt;&gt;"Montante fixo"),"Tipo de aplicação inválido",AND($D54="Percentual",OR($E54="",$F54&lt;&gt;"")),"Configuração de taxa inválida",AND($D54="Montante fixo",OR($F54="",$E54&lt;&gt;"")),"Configuração de taxa inválida",AND($H54&lt;&gt;"",$H54&lt;$G54),"Intervalo de vigência inválido",TRUE,"Pronto a utilizar"),"Erro de controlo"))</f>
        <v/>
      </c>
    </row>
    <row r="55" ht="28" customHeight="1">
      <c r="A55" s="16" t="n"/>
      <c r="B55" s="15" t="n"/>
      <c r="C55" s="15" t="n"/>
      <c r="D55" s="16" t="n"/>
      <c r="E55" s="24" t="n"/>
      <c r="F55" s="17" t="n"/>
      <c r="G55" s="14" t="n"/>
      <c r="H55" s="14" t="n"/>
      <c r="I55" s="16" t="n"/>
      <c r="J55" s="15" t="n"/>
      <c r="K55" s="15" t="n"/>
      <c r="L55" s="22">
        <f>IF($A55="","",IFERROR(IFS(COUNTIF($A$8:$A$107,$A55)&lt;&gt;1,"ID duplicado",OR($B55="",$C55="",$D55="",$G55="",$I55="",$J55=""),"Dados obrigatórios em falta",AND($D55&lt;&gt;"Percentual",$D55&lt;&gt;"Montante fixo"),"Tipo de aplicação inválido",AND($D55="Percentual",OR($E55="",$F55&lt;&gt;"")),"Configuração de taxa inválida",AND($D55="Montante fixo",OR($F55="",$E55&lt;&gt;"")),"Configuração de taxa inválida",AND($H55&lt;&gt;"",$H55&lt;$G55),"Intervalo de vigência inválido",TRUE,"Pronto a utilizar"),"Erro de controlo"))</f>
        <v/>
      </c>
    </row>
    <row r="56" ht="28" customHeight="1">
      <c r="A56" s="16" t="n"/>
      <c r="B56" s="15" t="n"/>
      <c r="C56" s="15" t="n"/>
      <c r="D56" s="16" t="n"/>
      <c r="E56" s="24" t="n"/>
      <c r="F56" s="17" t="n"/>
      <c r="G56" s="14" t="n"/>
      <c r="H56" s="14" t="n"/>
      <c r="I56" s="16" t="n"/>
      <c r="J56" s="15" t="n"/>
      <c r="K56" s="15" t="n"/>
      <c r="L56" s="22">
        <f>IF($A56="","",IFERROR(IFS(COUNTIF($A$8:$A$107,$A56)&lt;&gt;1,"ID duplicado",OR($B56="",$C56="",$D56="",$G56="",$I56="",$J56=""),"Dados obrigatórios em falta",AND($D56&lt;&gt;"Percentual",$D56&lt;&gt;"Montante fixo"),"Tipo de aplicação inválido",AND($D56="Percentual",OR($E56="",$F56&lt;&gt;"")),"Configuração de taxa inválida",AND($D56="Montante fixo",OR($F56="",$E56&lt;&gt;"")),"Configuração de taxa inválida",AND($H56&lt;&gt;"",$H56&lt;$G56),"Intervalo de vigência inválido",TRUE,"Pronto a utilizar"),"Erro de controlo"))</f>
        <v/>
      </c>
    </row>
    <row r="57" ht="28" customHeight="1">
      <c r="A57" s="16" t="n"/>
      <c r="B57" s="15" t="n"/>
      <c r="C57" s="15" t="n"/>
      <c r="D57" s="16" t="n"/>
      <c r="E57" s="24" t="n"/>
      <c r="F57" s="17" t="n"/>
      <c r="G57" s="14" t="n"/>
      <c r="H57" s="14" t="n"/>
      <c r="I57" s="16" t="n"/>
      <c r="J57" s="15" t="n"/>
      <c r="K57" s="15" t="n"/>
      <c r="L57" s="22">
        <f>IF($A57="","",IFERROR(IFS(COUNTIF($A$8:$A$107,$A57)&lt;&gt;1,"ID duplicado",OR($B57="",$C57="",$D57="",$G57="",$I57="",$J57=""),"Dados obrigatórios em falta",AND($D57&lt;&gt;"Percentual",$D57&lt;&gt;"Montante fixo"),"Tipo de aplicação inválido",AND($D57="Percentual",OR($E57="",$F57&lt;&gt;"")),"Configuração de taxa inválida",AND($D57="Montante fixo",OR($F57="",$E57&lt;&gt;"")),"Configuração de taxa inválida",AND($H57&lt;&gt;"",$H57&lt;$G57),"Intervalo de vigência inválido",TRUE,"Pronto a utilizar"),"Erro de controlo"))</f>
        <v/>
      </c>
    </row>
    <row r="58" ht="28" customHeight="1">
      <c r="A58" s="16" t="n"/>
      <c r="B58" s="15" t="n"/>
      <c r="C58" s="15" t="n"/>
      <c r="D58" s="16" t="n"/>
      <c r="E58" s="24" t="n"/>
      <c r="F58" s="17" t="n"/>
      <c r="G58" s="14" t="n"/>
      <c r="H58" s="14" t="n"/>
      <c r="I58" s="16" t="n"/>
      <c r="J58" s="15" t="n"/>
      <c r="K58" s="15" t="n"/>
      <c r="L58" s="22">
        <f>IF($A58="","",IFERROR(IFS(COUNTIF($A$8:$A$107,$A58)&lt;&gt;1,"ID duplicado",OR($B58="",$C58="",$D58="",$G58="",$I58="",$J58=""),"Dados obrigatórios em falta",AND($D58&lt;&gt;"Percentual",$D58&lt;&gt;"Montante fixo"),"Tipo de aplicação inválido",AND($D58="Percentual",OR($E58="",$F58&lt;&gt;"")),"Configuração de taxa inválida",AND($D58="Montante fixo",OR($F58="",$E58&lt;&gt;"")),"Configuração de taxa inválida",AND($H58&lt;&gt;"",$H58&lt;$G58),"Intervalo de vigência inválido",TRUE,"Pronto a utilizar"),"Erro de controlo"))</f>
        <v/>
      </c>
    </row>
    <row r="59" ht="28" customHeight="1">
      <c r="A59" s="16" t="n"/>
      <c r="B59" s="15" t="n"/>
      <c r="C59" s="15" t="n"/>
      <c r="D59" s="16" t="n"/>
      <c r="E59" s="24" t="n"/>
      <c r="F59" s="17" t="n"/>
      <c r="G59" s="14" t="n"/>
      <c r="H59" s="14" t="n"/>
      <c r="I59" s="16" t="n"/>
      <c r="J59" s="15" t="n"/>
      <c r="K59" s="15" t="n"/>
      <c r="L59" s="22">
        <f>IF($A59="","",IFERROR(IFS(COUNTIF($A$8:$A$107,$A59)&lt;&gt;1,"ID duplicado",OR($B59="",$C59="",$D59="",$G59="",$I59="",$J59=""),"Dados obrigatórios em falta",AND($D59&lt;&gt;"Percentual",$D59&lt;&gt;"Montante fixo"),"Tipo de aplicação inválido",AND($D59="Percentual",OR($E59="",$F59&lt;&gt;"")),"Configuração de taxa inválida",AND($D59="Montante fixo",OR($F59="",$E59&lt;&gt;"")),"Configuração de taxa inválida",AND($H59&lt;&gt;"",$H59&lt;$G59),"Intervalo de vigência inválido",TRUE,"Pronto a utilizar"),"Erro de controlo"))</f>
        <v/>
      </c>
    </row>
    <row r="60" ht="28" customHeight="1">
      <c r="A60" s="16" t="n"/>
      <c r="B60" s="15" t="n"/>
      <c r="C60" s="15" t="n"/>
      <c r="D60" s="16" t="n"/>
      <c r="E60" s="24" t="n"/>
      <c r="F60" s="17" t="n"/>
      <c r="G60" s="14" t="n"/>
      <c r="H60" s="14" t="n"/>
      <c r="I60" s="16" t="n"/>
      <c r="J60" s="15" t="n"/>
      <c r="K60" s="15" t="n"/>
      <c r="L60" s="22">
        <f>IF($A60="","",IFERROR(IFS(COUNTIF($A$8:$A$107,$A60)&lt;&gt;1,"ID duplicado",OR($B60="",$C60="",$D60="",$G60="",$I60="",$J60=""),"Dados obrigatórios em falta",AND($D60&lt;&gt;"Percentual",$D60&lt;&gt;"Montante fixo"),"Tipo de aplicação inválido",AND($D60="Percentual",OR($E60="",$F60&lt;&gt;"")),"Configuração de taxa inválida",AND($D60="Montante fixo",OR($F60="",$E60&lt;&gt;"")),"Configuração de taxa inválida",AND($H60&lt;&gt;"",$H60&lt;$G60),"Intervalo de vigência inválido",TRUE,"Pronto a utilizar"),"Erro de controlo"))</f>
        <v/>
      </c>
    </row>
    <row r="61" ht="28" customHeight="1">
      <c r="A61" s="16" t="n"/>
      <c r="B61" s="15" t="n"/>
      <c r="C61" s="15" t="n"/>
      <c r="D61" s="16" t="n"/>
      <c r="E61" s="24" t="n"/>
      <c r="F61" s="17" t="n"/>
      <c r="G61" s="14" t="n"/>
      <c r="H61" s="14" t="n"/>
      <c r="I61" s="16" t="n"/>
      <c r="J61" s="15" t="n"/>
      <c r="K61" s="15" t="n"/>
      <c r="L61" s="22">
        <f>IF($A61="","",IFERROR(IFS(COUNTIF($A$8:$A$107,$A61)&lt;&gt;1,"ID duplicado",OR($B61="",$C61="",$D61="",$G61="",$I61="",$J61=""),"Dados obrigatórios em falta",AND($D61&lt;&gt;"Percentual",$D61&lt;&gt;"Montante fixo"),"Tipo de aplicação inválido",AND($D61="Percentual",OR($E61="",$F61&lt;&gt;"")),"Configuração de taxa inválida",AND($D61="Montante fixo",OR($F61="",$E61&lt;&gt;"")),"Configuração de taxa inválida",AND($H61&lt;&gt;"",$H61&lt;$G61),"Intervalo de vigência inválido",TRUE,"Pronto a utilizar"),"Erro de controlo"))</f>
        <v/>
      </c>
    </row>
    <row r="62" ht="28" customHeight="1">
      <c r="A62" s="16" t="n"/>
      <c r="B62" s="15" t="n"/>
      <c r="C62" s="15" t="n"/>
      <c r="D62" s="16" t="n"/>
      <c r="E62" s="24" t="n"/>
      <c r="F62" s="17" t="n"/>
      <c r="G62" s="14" t="n"/>
      <c r="H62" s="14" t="n"/>
      <c r="I62" s="16" t="n"/>
      <c r="J62" s="15" t="n"/>
      <c r="K62" s="15" t="n"/>
      <c r="L62" s="22">
        <f>IF($A62="","",IFERROR(IFS(COUNTIF($A$8:$A$107,$A62)&lt;&gt;1,"ID duplicado",OR($B62="",$C62="",$D62="",$G62="",$I62="",$J62=""),"Dados obrigatórios em falta",AND($D62&lt;&gt;"Percentual",$D62&lt;&gt;"Montante fixo"),"Tipo de aplicação inválido",AND($D62="Percentual",OR($E62="",$F62&lt;&gt;"")),"Configuração de taxa inválida",AND($D62="Montante fixo",OR($F62="",$E62&lt;&gt;"")),"Configuração de taxa inválida",AND($H62&lt;&gt;"",$H62&lt;$G62),"Intervalo de vigência inválido",TRUE,"Pronto a utilizar"),"Erro de controlo"))</f>
        <v/>
      </c>
    </row>
    <row r="63" ht="28" customHeight="1">
      <c r="A63" s="16" t="n"/>
      <c r="B63" s="15" t="n"/>
      <c r="C63" s="15" t="n"/>
      <c r="D63" s="16" t="n"/>
      <c r="E63" s="24" t="n"/>
      <c r="F63" s="17" t="n"/>
      <c r="G63" s="14" t="n"/>
      <c r="H63" s="14" t="n"/>
      <c r="I63" s="16" t="n"/>
      <c r="J63" s="15" t="n"/>
      <c r="K63" s="15" t="n"/>
      <c r="L63" s="22">
        <f>IF($A63="","",IFERROR(IFS(COUNTIF($A$8:$A$107,$A63)&lt;&gt;1,"ID duplicado",OR($B63="",$C63="",$D63="",$G63="",$I63="",$J63=""),"Dados obrigatórios em falta",AND($D63&lt;&gt;"Percentual",$D63&lt;&gt;"Montante fixo"),"Tipo de aplicação inválido",AND($D63="Percentual",OR($E63="",$F63&lt;&gt;"")),"Configuração de taxa inválida",AND($D63="Montante fixo",OR($F63="",$E63&lt;&gt;"")),"Configuração de taxa inválida",AND($H63&lt;&gt;"",$H63&lt;$G63),"Intervalo de vigência inválido",TRUE,"Pronto a utilizar"),"Erro de controlo"))</f>
        <v/>
      </c>
    </row>
    <row r="64" ht="28" customHeight="1">
      <c r="A64" s="16" t="n"/>
      <c r="B64" s="15" t="n"/>
      <c r="C64" s="15" t="n"/>
      <c r="D64" s="16" t="n"/>
      <c r="E64" s="24" t="n"/>
      <c r="F64" s="17" t="n"/>
      <c r="G64" s="14" t="n"/>
      <c r="H64" s="14" t="n"/>
      <c r="I64" s="16" t="n"/>
      <c r="J64" s="15" t="n"/>
      <c r="K64" s="15" t="n"/>
      <c r="L64" s="22">
        <f>IF($A64="","",IFERROR(IFS(COUNTIF($A$8:$A$107,$A64)&lt;&gt;1,"ID duplicado",OR($B64="",$C64="",$D64="",$G64="",$I64="",$J64=""),"Dados obrigatórios em falta",AND($D64&lt;&gt;"Percentual",$D64&lt;&gt;"Montante fixo"),"Tipo de aplicação inválido",AND($D64="Percentual",OR($E64="",$F64&lt;&gt;"")),"Configuração de taxa inválida",AND($D64="Montante fixo",OR($F64="",$E64&lt;&gt;"")),"Configuração de taxa inválida",AND($H64&lt;&gt;"",$H64&lt;$G64),"Intervalo de vigência inválido",TRUE,"Pronto a utilizar"),"Erro de controlo"))</f>
        <v/>
      </c>
    </row>
    <row r="65" ht="28" customHeight="1">
      <c r="A65" s="16" t="n"/>
      <c r="B65" s="15" t="n"/>
      <c r="C65" s="15" t="n"/>
      <c r="D65" s="16" t="n"/>
      <c r="E65" s="24" t="n"/>
      <c r="F65" s="17" t="n"/>
      <c r="G65" s="14" t="n"/>
      <c r="H65" s="14" t="n"/>
      <c r="I65" s="16" t="n"/>
      <c r="J65" s="15" t="n"/>
      <c r="K65" s="15" t="n"/>
      <c r="L65" s="22">
        <f>IF($A65="","",IFERROR(IFS(COUNTIF($A$8:$A$107,$A65)&lt;&gt;1,"ID duplicado",OR($B65="",$C65="",$D65="",$G65="",$I65="",$J65=""),"Dados obrigatórios em falta",AND($D65&lt;&gt;"Percentual",$D65&lt;&gt;"Montante fixo"),"Tipo de aplicação inválido",AND($D65="Percentual",OR($E65="",$F65&lt;&gt;"")),"Configuração de taxa inválida",AND($D65="Montante fixo",OR($F65="",$E65&lt;&gt;"")),"Configuração de taxa inválida",AND($H65&lt;&gt;"",$H65&lt;$G65),"Intervalo de vigência inválido",TRUE,"Pronto a utilizar"),"Erro de controlo"))</f>
        <v/>
      </c>
    </row>
    <row r="66" ht="28" customHeight="1">
      <c r="A66" s="16" t="n"/>
      <c r="B66" s="15" t="n"/>
      <c r="C66" s="15" t="n"/>
      <c r="D66" s="16" t="n"/>
      <c r="E66" s="24" t="n"/>
      <c r="F66" s="17" t="n"/>
      <c r="G66" s="14" t="n"/>
      <c r="H66" s="14" t="n"/>
      <c r="I66" s="16" t="n"/>
      <c r="J66" s="15" t="n"/>
      <c r="K66" s="15" t="n"/>
      <c r="L66" s="22">
        <f>IF($A66="","",IFERROR(IFS(COUNTIF($A$8:$A$107,$A66)&lt;&gt;1,"ID duplicado",OR($B66="",$C66="",$D66="",$G66="",$I66="",$J66=""),"Dados obrigatórios em falta",AND($D66&lt;&gt;"Percentual",$D66&lt;&gt;"Montante fixo"),"Tipo de aplicação inválido",AND($D66="Percentual",OR($E66="",$F66&lt;&gt;"")),"Configuração de taxa inválida",AND($D66="Montante fixo",OR($F66="",$E66&lt;&gt;"")),"Configuração de taxa inválida",AND($H66&lt;&gt;"",$H66&lt;$G66),"Intervalo de vigência inválido",TRUE,"Pronto a utilizar"),"Erro de controlo"))</f>
        <v/>
      </c>
    </row>
    <row r="67" ht="28" customHeight="1">
      <c r="A67" s="16" t="n"/>
      <c r="B67" s="15" t="n"/>
      <c r="C67" s="15" t="n"/>
      <c r="D67" s="16" t="n"/>
      <c r="E67" s="24" t="n"/>
      <c r="F67" s="17" t="n"/>
      <c r="G67" s="14" t="n"/>
      <c r="H67" s="14" t="n"/>
      <c r="I67" s="16" t="n"/>
      <c r="J67" s="15" t="n"/>
      <c r="K67" s="15" t="n"/>
      <c r="L67" s="22">
        <f>IF($A67="","",IFERROR(IFS(COUNTIF($A$8:$A$107,$A67)&lt;&gt;1,"ID duplicado",OR($B67="",$C67="",$D67="",$G67="",$I67="",$J67=""),"Dados obrigatórios em falta",AND($D67&lt;&gt;"Percentual",$D67&lt;&gt;"Montante fixo"),"Tipo de aplicação inválido",AND($D67="Percentual",OR($E67="",$F67&lt;&gt;"")),"Configuração de taxa inválida",AND($D67="Montante fixo",OR($F67="",$E67&lt;&gt;"")),"Configuração de taxa inválida",AND($H67&lt;&gt;"",$H67&lt;$G67),"Intervalo de vigência inválido",TRUE,"Pronto a utilizar"),"Erro de controlo"))</f>
        <v/>
      </c>
    </row>
    <row r="68" ht="28" customHeight="1">
      <c r="A68" s="16" t="n"/>
      <c r="B68" s="15" t="n"/>
      <c r="C68" s="15" t="n"/>
      <c r="D68" s="16" t="n"/>
      <c r="E68" s="24" t="n"/>
      <c r="F68" s="17" t="n"/>
      <c r="G68" s="14" t="n"/>
      <c r="H68" s="14" t="n"/>
      <c r="I68" s="16" t="n"/>
      <c r="J68" s="15" t="n"/>
      <c r="K68" s="15" t="n"/>
      <c r="L68" s="22">
        <f>IF($A68="","",IFERROR(IFS(COUNTIF($A$8:$A$107,$A68)&lt;&gt;1,"ID duplicado",OR($B68="",$C68="",$D68="",$G68="",$I68="",$J68=""),"Dados obrigatórios em falta",AND($D68&lt;&gt;"Percentual",$D68&lt;&gt;"Montante fixo"),"Tipo de aplicação inválido",AND($D68="Percentual",OR($E68="",$F68&lt;&gt;"")),"Configuração de taxa inválida",AND($D68="Montante fixo",OR($F68="",$E68&lt;&gt;"")),"Configuração de taxa inválida",AND($H68&lt;&gt;"",$H68&lt;$G68),"Intervalo de vigência inválido",TRUE,"Pronto a utilizar"),"Erro de controlo"))</f>
        <v/>
      </c>
    </row>
    <row r="69" ht="28" customHeight="1">
      <c r="A69" s="16" t="n"/>
      <c r="B69" s="15" t="n"/>
      <c r="C69" s="15" t="n"/>
      <c r="D69" s="16" t="n"/>
      <c r="E69" s="24" t="n"/>
      <c r="F69" s="17" t="n"/>
      <c r="G69" s="14" t="n"/>
      <c r="H69" s="14" t="n"/>
      <c r="I69" s="16" t="n"/>
      <c r="J69" s="15" t="n"/>
      <c r="K69" s="15" t="n"/>
      <c r="L69" s="22">
        <f>IF($A69="","",IFERROR(IFS(COUNTIF($A$8:$A$107,$A69)&lt;&gt;1,"ID duplicado",OR($B69="",$C69="",$D69="",$G69="",$I69="",$J69=""),"Dados obrigatórios em falta",AND($D69&lt;&gt;"Percentual",$D69&lt;&gt;"Montante fixo"),"Tipo de aplicação inválido",AND($D69="Percentual",OR($E69="",$F69&lt;&gt;"")),"Configuração de taxa inválida",AND($D69="Montante fixo",OR($F69="",$E69&lt;&gt;"")),"Configuração de taxa inválida",AND($H69&lt;&gt;"",$H69&lt;$G69),"Intervalo de vigência inválido",TRUE,"Pronto a utilizar"),"Erro de controlo"))</f>
        <v/>
      </c>
    </row>
    <row r="70" ht="28" customHeight="1">
      <c r="A70" s="16" t="n"/>
      <c r="B70" s="15" t="n"/>
      <c r="C70" s="15" t="n"/>
      <c r="D70" s="16" t="n"/>
      <c r="E70" s="24" t="n"/>
      <c r="F70" s="17" t="n"/>
      <c r="G70" s="14" t="n"/>
      <c r="H70" s="14" t="n"/>
      <c r="I70" s="16" t="n"/>
      <c r="J70" s="15" t="n"/>
      <c r="K70" s="15" t="n"/>
      <c r="L70" s="22">
        <f>IF($A70="","",IFERROR(IFS(COUNTIF($A$8:$A$107,$A70)&lt;&gt;1,"ID duplicado",OR($B70="",$C70="",$D70="",$G70="",$I70="",$J70=""),"Dados obrigatórios em falta",AND($D70&lt;&gt;"Percentual",$D70&lt;&gt;"Montante fixo"),"Tipo de aplicação inválido",AND($D70="Percentual",OR($E70="",$F70&lt;&gt;"")),"Configuração de taxa inválida",AND($D70="Montante fixo",OR($F70="",$E70&lt;&gt;"")),"Configuração de taxa inválida",AND($H70&lt;&gt;"",$H70&lt;$G70),"Intervalo de vigência inválido",TRUE,"Pronto a utilizar"),"Erro de controlo"))</f>
        <v/>
      </c>
    </row>
    <row r="71" ht="28" customHeight="1">
      <c r="A71" s="16" t="n"/>
      <c r="B71" s="15" t="n"/>
      <c r="C71" s="15" t="n"/>
      <c r="D71" s="16" t="n"/>
      <c r="E71" s="24" t="n"/>
      <c r="F71" s="17" t="n"/>
      <c r="G71" s="14" t="n"/>
      <c r="H71" s="14" t="n"/>
      <c r="I71" s="16" t="n"/>
      <c r="J71" s="15" t="n"/>
      <c r="K71" s="15" t="n"/>
      <c r="L71" s="22">
        <f>IF($A71="","",IFERROR(IFS(COUNTIF($A$8:$A$107,$A71)&lt;&gt;1,"ID duplicado",OR($B71="",$C71="",$D71="",$G71="",$I71="",$J71=""),"Dados obrigatórios em falta",AND($D71&lt;&gt;"Percentual",$D71&lt;&gt;"Montante fixo"),"Tipo de aplicação inválido",AND($D71="Percentual",OR($E71="",$F71&lt;&gt;"")),"Configuração de taxa inválida",AND($D71="Montante fixo",OR($F71="",$E71&lt;&gt;"")),"Configuração de taxa inválida",AND($H71&lt;&gt;"",$H71&lt;$G71),"Intervalo de vigência inválido",TRUE,"Pronto a utilizar"),"Erro de controlo"))</f>
        <v/>
      </c>
    </row>
    <row r="72" ht="28" customHeight="1">
      <c r="A72" s="16" t="n"/>
      <c r="B72" s="15" t="n"/>
      <c r="C72" s="15" t="n"/>
      <c r="D72" s="16" t="n"/>
      <c r="E72" s="24" t="n"/>
      <c r="F72" s="17" t="n"/>
      <c r="G72" s="14" t="n"/>
      <c r="H72" s="14" t="n"/>
      <c r="I72" s="16" t="n"/>
      <c r="J72" s="15" t="n"/>
      <c r="K72" s="15" t="n"/>
      <c r="L72" s="22">
        <f>IF($A72="","",IFERROR(IFS(COUNTIF($A$8:$A$107,$A72)&lt;&gt;1,"ID duplicado",OR($B72="",$C72="",$D72="",$G72="",$I72="",$J72=""),"Dados obrigatórios em falta",AND($D72&lt;&gt;"Percentual",$D72&lt;&gt;"Montante fixo"),"Tipo de aplicação inválido",AND($D72="Percentual",OR($E72="",$F72&lt;&gt;"")),"Configuração de taxa inválida",AND($D72="Montante fixo",OR($F72="",$E72&lt;&gt;"")),"Configuração de taxa inválida",AND($H72&lt;&gt;"",$H72&lt;$G72),"Intervalo de vigência inválido",TRUE,"Pronto a utilizar"),"Erro de controlo"))</f>
        <v/>
      </c>
    </row>
    <row r="73" ht="28" customHeight="1">
      <c r="A73" s="16" t="n"/>
      <c r="B73" s="15" t="n"/>
      <c r="C73" s="15" t="n"/>
      <c r="D73" s="16" t="n"/>
      <c r="E73" s="24" t="n"/>
      <c r="F73" s="17" t="n"/>
      <c r="G73" s="14" t="n"/>
      <c r="H73" s="14" t="n"/>
      <c r="I73" s="16" t="n"/>
      <c r="J73" s="15" t="n"/>
      <c r="K73" s="15" t="n"/>
      <c r="L73" s="22">
        <f>IF($A73="","",IFERROR(IFS(COUNTIF($A$8:$A$107,$A73)&lt;&gt;1,"ID duplicado",OR($B73="",$C73="",$D73="",$G73="",$I73="",$J73=""),"Dados obrigatórios em falta",AND($D73&lt;&gt;"Percentual",$D73&lt;&gt;"Montante fixo"),"Tipo de aplicação inválido",AND($D73="Percentual",OR($E73="",$F73&lt;&gt;"")),"Configuração de taxa inválida",AND($D73="Montante fixo",OR($F73="",$E73&lt;&gt;"")),"Configuração de taxa inválida",AND($H73&lt;&gt;"",$H73&lt;$G73),"Intervalo de vigência inválido",TRUE,"Pronto a utilizar"),"Erro de controlo"))</f>
        <v/>
      </c>
    </row>
    <row r="74" ht="28" customHeight="1">
      <c r="A74" s="16" t="n"/>
      <c r="B74" s="15" t="n"/>
      <c r="C74" s="15" t="n"/>
      <c r="D74" s="16" t="n"/>
      <c r="E74" s="24" t="n"/>
      <c r="F74" s="17" t="n"/>
      <c r="G74" s="14" t="n"/>
      <c r="H74" s="14" t="n"/>
      <c r="I74" s="16" t="n"/>
      <c r="J74" s="15" t="n"/>
      <c r="K74" s="15" t="n"/>
      <c r="L74" s="22">
        <f>IF($A74="","",IFERROR(IFS(COUNTIF($A$8:$A$107,$A74)&lt;&gt;1,"ID duplicado",OR($B74="",$C74="",$D74="",$G74="",$I74="",$J74=""),"Dados obrigatórios em falta",AND($D74&lt;&gt;"Percentual",$D74&lt;&gt;"Montante fixo"),"Tipo de aplicação inválido",AND($D74="Percentual",OR($E74="",$F74&lt;&gt;"")),"Configuração de taxa inválida",AND($D74="Montante fixo",OR($F74="",$E74&lt;&gt;"")),"Configuração de taxa inválida",AND($H74&lt;&gt;"",$H74&lt;$G74),"Intervalo de vigência inválido",TRUE,"Pronto a utilizar"),"Erro de controlo"))</f>
        <v/>
      </c>
    </row>
    <row r="75" ht="28" customHeight="1">
      <c r="A75" s="16" t="n"/>
      <c r="B75" s="15" t="n"/>
      <c r="C75" s="15" t="n"/>
      <c r="D75" s="16" t="n"/>
      <c r="E75" s="24" t="n"/>
      <c r="F75" s="17" t="n"/>
      <c r="G75" s="14" t="n"/>
      <c r="H75" s="14" t="n"/>
      <c r="I75" s="16" t="n"/>
      <c r="J75" s="15" t="n"/>
      <c r="K75" s="15" t="n"/>
      <c r="L75" s="22">
        <f>IF($A75="","",IFERROR(IFS(COUNTIF($A$8:$A$107,$A75)&lt;&gt;1,"ID duplicado",OR($B75="",$C75="",$D75="",$G75="",$I75="",$J75=""),"Dados obrigatórios em falta",AND($D75&lt;&gt;"Percentual",$D75&lt;&gt;"Montante fixo"),"Tipo de aplicação inválido",AND($D75="Percentual",OR($E75="",$F75&lt;&gt;"")),"Configuração de taxa inválida",AND($D75="Montante fixo",OR($F75="",$E75&lt;&gt;"")),"Configuração de taxa inválida",AND($H75&lt;&gt;"",$H75&lt;$G75),"Intervalo de vigência inválido",TRUE,"Pronto a utilizar"),"Erro de controlo"))</f>
        <v/>
      </c>
    </row>
    <row r="76" ht="28" customHeight="1">
      <c r="A76" s="16" t="n"/>
      <c r="B76" s="15" t="n"/>
      <c r="C76" s="15" t="n"/>
      <c r="D76" s="16" t="n"/>
      <c r="E76" s="24" t="n"/>
      <c r="F76" s="17" t="n"/>
      <c r="G76" s="14" t="n"/>
      <c r="H76" s="14" t="n"/>
      <c r="I76" s="16" t="n"/>
      <c r="J76" s="15" t="n"/>
      <c r="K76" s="15" t="n"/>
      <c r="L76" s="22">
        <f>IF($A76="","",IFERROR(IFS(COUNTIF($A$8:$A$107,$A76)&lt;&gt;1,"ID duplicado",OR($B76="",$C76="",$D76="",$G76="",$I76="",$J76=""),"Dados obrigatórios em falta",AND($D76&lt;&gt;"Percentual",$D76&lt;&gt;"Montante fixo"),"Tipo de aplicação inválido",AND($D76="Percentual",OR($E76="",$F76&lt;&gt;"")),"Configuração de taxa inválida",AND($D76="Montante fixo",OR($F76="",$E76&lt;&gt;"")),"Configuração de taxa inválida",AND($H76&lt;&gt;"",$H76&lt;$G76),"Intervalo de vigência inválido",TRUE,"Pronto a utilizar"),"Erro de controlo"))</f>
        <v/>
      </c>
    </row>
    <row r="77" ht="28" customHeight="1">
      <c r="A77" s="16" t="n"/>
      <c r="B77" s="15" t="n"/>
      <c r="C77" s="15" t="n"/>
      <c r="D77" s="16" t="n"/>
      <c r="E77" s="24" t="n"/>
      <c r="F77" s="17" t="n"/>
      <c r="G77" s="14" t="n"/>
      <c r="H77" s="14" t="n"/>
      <c r="I77" s="16" t="n"/>
      <c r="J77" s="15" t="n"/>
      <c r="K77" s="15" t="n"/>
      <c r="L77" s="22">
        <f>IF($A77="","",IFERROR(IFS(COUNTIF($A$8:$A$107,$A77)&lt;&gt;1,"ID duplicado",OR($B77="",$C77="",$D77="",$G77="",$I77="",$J77=""),"Dados obrigatórios em falta",AND($D77&lt;&gt;"Percentual",$D77&lt;&gt;"Montante fixo"),"Tipo de aplicação inválido",AND($D77="Percentual",OR($E77="",$F77&lt;&gt;"")),"Configuração de taxa inválida",AND($D77="Montante fixo",OR($F77="",$E77&lt;&gt;"")),"Configuração de taxa inválida",AND($H77&lt;&gt;"",$H77&lt;$G77),"Intervalo de vigência inválido",TRUE,"Pronto a utilizar"),"Erro de controlo"))</f>
        <v/>
      </c>
    </row>
    <row r="78" ht="28" customHeight="1">
      <c r="A78" s="16" t="n"/>
      <c r="B78" s="15" t="n"/>
      <c r="C78" s="15" t="n"/>
      <c r="D78" s="16" t="n"/>
      <c r="E78" s="24" t="n"/>
      <c r="F78" s="17" t="n"/>
      <c r="G78" s="14" t="n"/>
      <c r="H78" s="14" t="n"/>
      <c r="I78" s="16" t="n"/>
      <c r="J78" s="15" t="n"/>
      <c r="K78" s="15" t="n"/>
      <c r="L78" s="22">
        <f>IF($A78="","",IFERROR(IFS(COUNTIF($A$8:$A$107,$A78)&lt;&gt;1,"ID duplicado",OR($B78="",$C78="",$D78="",$G78="",$I78="",$J78=""),"Dados obrigatórios em falta",AND($D78&lt;&gt;"Percentual",$D78&lt;&gt;"Montante fixo"),"Tipo de aplicação inválido",AND($D78="Percentual",OR($E78="",$F78&lt;&gt;"")),"Configuração de taxa inválida",AND($D78="Montante fixo",OR($F78="",$E78&lt;&gt;"")),"Configuração de taxa inválida",AND($H78&lt;&gt;"",$H78&lt;$G78),"Intervalo de vigência inválido",TRUE,"Pronto a utilizar"),"Erro de controlo"))</f>
        <v/>
      </c>
    </row>
    <row r="79" ht="28" customHeight="1">
      <c r="A79" s="16" t="n"/>
      <c r="B79" s="15" t="n"/>
      <c r="C79" s="15" t="n"/>
      <c r="D79" s="16" t="n"/>
      <c r="E79" s="24" t="n"/>
      <c r="F79" s="17" t="n"/>
      <c r="G79" s="14" t="n"/>
      <c r="H79" s="14" t="n"/>
      <c r="I79" s="16" t="n"/>
      <c r="J79" s="15" t="n"/>
      <c r="K79" s="15" t="n"/>
      <c r="L79" s="22">
        <f>IF($A79="","",IFERROR(IFS(COUNTIF($A$8:$A$107,$A79)&lt;&gt;1,"ID duplicado",OR($B79="",$C79="",$D79="",$G79="",$I79="",$J79=""),"Dados obrigatórios em falta",AND($D79&lt;&gt;"Percentual",$D79&lt;&gt;"Montante fixo"),"Tipo de aplicação inválido",AND($D79="Percentual",OR($E79="",$F79&lt;&gt;"")),"Configuração de taxa inválida",AND($D79="Montante fixo",OR($F79="",$E79&lt;&gt;"")),"Configuração de taxa inválida",AND($H79&lt;&gt;"",$H79&lt;$G79),"Intervalo de vigência inválido",TRUE,"Pronto a utilizar"),"Erro de controlo"))</f>
        <v/>
      </c>
    </row>
    <row r="80" ht="28" customHeight="1">
      <c r="A80" s="16" t="n"/>
      <c r="B80" s="15" t="n"/>
      <c r="C80" s="15" t="n"/>
      <c r="D80" s="16" t="n"/>
      <c r="E80" s="24" t="n"/>
      <c r="F80" s="17" t="n"/>
      <c r="G80" s="14" t="n"/>
      <c r="H80" s="14" t="n"/>
      <c r="I80" s="16" t="n"/>
      <c r="J80" s="15" t="n"/>
      <c r="K80" s="15" t="n"/>
      <c r="L80" s="22">
        <f>IF($A80="","",IFERROR(IFS(COUNTIF($A$8:$A$107,$A80)&lt;&gt;1,"ID duplicado",OR($B80="",$C80="",$D80="",$G80="",$I80="",$J80=""),"Dados obrigatórios em falta",AND($D80&lt;&gt;"Percentual",$D80&lt;&gt;"Montante fixo"),"Tipo de aplicação inválido",AND($D80="Percentual",OR($E80="",$F80&lt;&gt;"")),"Configuração de taxa inválida",AND($D80="Montante fixo",OR($F80="",$E80&lt;&gt;"")),"Configuração de taxa inválida",AND($H80&lt;&gt;"",$H80&lt;$G80),"Intervalo de vigência inválido",TRUE,"Pronto a utilizar"),"Erro de controlo"))</f>
        <v/>
      </c>
    </row>
    <row r="81" ht="28" customHeight="1">
      <c r="A81" s="16" t="n"/>
      <c r="B81" s="15" t="n"/>
      <c r="C81" s="15" t="n"/>
      <c r="D81" s="16" t="n"/>
      <c r="E81" s="24" t="n"/>
      <c r="F81" s="17" t="n"/>
      <c r="G81" s="14" t="n"/>
      <c r="H81" s="14" t="n"/>
      <c r="I81" s="16" t="n"/>
      <c r="J81" s="15" t="n"/>
      <c r="K81" s="15" t="n"/>
      <c r="L81" s="22">
        <f>IF($A81="","",IFERROR(IFS(COUNTIF($A$8:$A$107,$A81)&lt;&gt;1,"ID duplicado",OR($B81="",$C81="",$D81="",$G81="",$I81="",$J81=""),"Dados obrigatórios em falta",AND($D81&lt;&gt;"Percentual",$D81&lt;&gt;"Montante fixo"),"Tipo de aplicação inválido",AND($D81="Percentual",OR($E81="",$F81&lt;&gt;"")),"Configuração de taxa inválida",AND($D81="Montante fixo",OR($F81="",$E81&lt;&gt;"")),"Configuração de taxa inválida",AND($H81&lt;&gt;"",$H81&lt;$G81),"Intervalo de vigência inválido",TRUE,"Pronto a utilizar"),"Erro de controlo"))</f>
        <v/>
      </c>
    </row>
    <row r="82" ht="28" customHeight="1">
      <c r="A82" s="16" t="n"/>
      <c r="B82" s="15" t="n"/>
      <c r="C82" s="15" t="n"/>
      <c r="D82" s="16" t="n"/>
      <c r="E82" s="24" t="n"/>
      <c r="F82" s="17" t="n"/>
      <c r="G82" s="14" t="n"/>
      <c r="H82" s="14" t="n"/>
      <c r="I82" s="16" t="n"/>
      <c r="J82" s="15" t="n"/>
      <c r="K82" s="15" t="n"/>
      <c r="L82" s="22">
        <f>IF($A82="","",IFERROR(IFS(COUNTIF($A$8:$A$107,$A82)&lt;&gt;1,"ID duplicado",OR($B82="",$C82="",$D82="",$G82="",$I82="",$J82=""),"Dados obrigatórios em falta",AND($D82&lt;&gt;"Percentual",$D82&lt;&gt;"Montante fixo"),"Tipo de aplicação inválido",AND($D82="Percentual",OR($E82="",$F82&lt;&gt;"")),"Configuração de taxa inválida",AND($D82="Montante fixo",OR($F82="",$E82&lt;&gt;"")),"Configuração de taxa inválida",AND($H82&lt;&gt;"",$H82&lt;$G82),"Intervalo de vigência inválido",TRUE,"Pronto a utilizar"),"Erro de controlo"))</f>
        <v/>
      </c>
    </row>
    <row r="83" ht="28" customHeight="1">
      <c r="A83" s="16" t="n"/>
      <c r="B83" s="15" t="n"/>
      <c r="C83" s="15" t="n"/>
      <c r="D83" s="16" t="n"/>
      <c r="E83" s="24" t="n"/>
      <c r="F83" s="17" t="n"/>
      <c r="G83" s="14" t="n"/>
      <c r="H83" s="14" t="n"/>
      <c r="I83" s="16" t="n"/>
      <c r="J83" s="15" t="n"/>
      <c r="K83" s="15" t="n"/>
      <c r="L83" s="22">
        <f>IF($A83="","",IFERROR(IFS(COUNTIF($A$8:$A$107,$A83)&lt;&gt;1,"ID duplicado",OR($B83="",$C83="",$D83="",$G83="",$I83="",$J83=""),"Dados obrigatórios em falta",AND($D83&lt;&gt;"Percentual",$D83&lt;&gt;"Montante fixo"),"Tipo de aplicação inválido",AND($D83="Percentual",OR($E83="",$F83&lt;&gt;"")),"Configuração de taxa inválida",AND($D83="Montante fixo",OR($F83="",$E83&lt;&gt;"")),"Configuração de taxa inválida",AND($H83&lt;&gt;"",$H83&lt;$G83),"Intervalo de vigência inválido",TRUE,"Pronto a utilizar"),"Erro de controlo"))</f>
        <v/>
      </c>
    </row>
    <row r="84" ht="28" customHeight="1">
      <c r="A84" s="16" t="n"/>
      <c r="B84" s="15" t="n"/>
      <c r="C84" s="15" t="n"/>
      <c r="D84" s="16" t="n"/>
      <c r="E84" s="24" t="n"/>
      <c r="F84" s="17" t="n"/>
      <c r="G84" s="14" t="n"/>
      <c r="H84" s="14" t="n"/>
      <c r="I84" s="16" t="n"/>
      <c r="J84" s="15" t="n"/>
      <c r="K84" s="15" t="n"/>
      <c r="L84" s="22">
        <f>IF($A84="","",IFERROR(IFS(COUNTIF($A$8:$A$107,$A84)&lt;&gt;1,"ID duplicado",OR($B84="",$C84="",$D84="",$G84="",$I84="",$J84=""),"Dados obrigatórios em falta",AND($D84&lt;&gt;"Percentual",$D84&lt;&gt;"Montante fixo"),"Tipo de aplicação inválido",AND($D84="Percentual",OR($E84="",$F84&lt;&gt;"")),"Configuração de taxa inválida",AND($D84="Montante fixo",OR($F84="",$E84&lt;&gt;"")),"Configuração de taxa inválida",AND($H84&lt;&gt;"",$H84&lt;$G84),"Intervalo de vigência inválido",TRUE,"Pronto a utilizar"),"Erro de controlo"))</f>
        <v/>
      </c>
    </row>
    <row r="85" ht="28" customHeight="1">
      <c r="A85" s="16" t="n"/>
      <c r="B85" s="15" t="n"/>
      <c r="C85" s="15" t="n"/>
      <c r="D85" s="16" t="n"/>
      <c r="E85" s="24" t="n"/>
      <c r="F85" s="17" t="n"/>
      <c r="G85" s="14" t="n"/>
      <c r="H85" s="14" t="n"/>
      <c r="I85" s="16" t="n"/>
      <c r="J85" s="15" t="n"/>
      <c r="K85" s="15" t="n"/>
      <c r="L85" s="22">
        <f>IF($A85="","",IFERROR(IFS(COUNTIF($A$8:$A$107,$A85)&lt;&gt;1,"ID duplicado",OR($B85="",$C85="",$D85="",$G85="",$I85="",$J85=""),"Dados obrigatórios em falta",AND($D85&lt;&gt;"Percentual",$D85&lt;&gt;"Montante fixo"),"Tipo de aplicação inválido",AND($D85="Percentual",OR($E85="",$F85&lt;&gt;"")),"Configuração de taxa inválida",AND($D85="Montante fixo",OR($F85="",$E85&lt;&gt;"")),"Configuração de taxa inválida",AND($H85&lt;&gt;"",$H85&lt;$G85),"Intervalo de vigência inválido",TRUE,"Pronto a utilizar"),"Erro de controlo"))</f>
        <v/>
      </c>
    </row>
    <row r="86" ht="28" customHeight="1">
      <c r="A86" s="16" t="n"/>
      <c r="B86" s="15" t="n"/>
      <c r="C86" s="15" t="n"/>
      <c r="D86" s="16" t="n"/>
      <c r="E86" s="24" t="n"/>
      <c r="F86" s="17" t="n"/>
      <c r="G86" s="14" t="n"/>
      <c r="H86" s="14" t="n"/>
      <c r="I86" s="16" t="n"/>
      <c r="J86" s="15" t="n"/>
      <c r="K86" s="15" t="n"/>
      <c r="L86" s="22">
        <f>IF($A86="","",IFERROR(IFS(COUNTIF($A$8:$A$107,$A86)&lt;&gt;1,"ID duplicado",OR($B86="",$C86="",$D86="",$G86="",$I86="",$J86=""),"Dados obrigatórios em falta",AND($D86&lt;&gt;"Percentual",$D86&lt;&gt;"Montante fixo"),"Tipo de aplicação inválido",AND($D86="Percentual",OR($E86="",$F86&lt;&gt;"")),"Configuração de taxa inválida",AND($D86="Montante fixo",OR($F86="",$E86&lt;&gt;"")),"Configuração de taxa inválida",AND($H86&lt;&gt;"",$H86&lt;$G86),"Intervalo de vigência inválido",TRUE,"Pronto a utilizar"),"Erro de controlo"))</f>
        <v/>
      </c>
    </row>
    <row r="87" ht="28" customHeight="1">
      <c r="A87" s="16" t="n"/>
      <c r="B87" s="15" t="n"/>
      <c r="C87" s="15" t="n"/>
      <c r="D87" s="16" t="n"/>
      <c r="E87" s="24" t="n"/>
      <c r="F87" s="17" t="n"/>
      <c r="G87" s="14" t="n"/>
      <c r="H87" s="14" t="n"/>
      <c r="I87" s="16" t="n"/>
      <c r="J87" s="15" t="n"/>
      <c r="K87" s="15" t="n"/>
      <c r="L87" s="22">
        <f>IF($A87="","",IFERROR(IFS(COUNTIF($A$8:$A$107,$A87)&lt;&gt;1,"ID duplicado",OR($B87="",$C87="",$D87="",$G87="",$I87="",$J87=""),"Dados obrigatórios em falta",AND($D87&lt;&gt;"Percentual",$D87&lt;&gt;"Montante fixo"),"Tipo de aplicação inválido",AND($D87="Percentual",OR($E87="",$F87&lt;&gt;"")),"Configuração de taxa inválida",AND($D87="Montante fixo",OR($F87="",$E87&lt;&gt;"")),"Configuração de taxa inválida",AND($H87&lt;&gt;"",$H87&lt;$G87),"Intervalo de vigência inválido",TRUE,"Pronto a utilizar"),"Erro de controlo"))</f>
        <v/>
      </c>
    </row>
    <row r="88" ht="28" customHeight="1">
      <c r="A88" s="16" t="n"/>
      <c r="B88" s="15" t="n"/>
      <c r="C88" s="15" t="n"/>
      <c r="D88" s="16" t="n"/>
      <c r="E88" s="24" t="n"/>
      <c r="F88" s="17" t="n"/>
      <c r="G88" s="14" t="n"/>
      <c r="H88" s="14" t="n"/>
      <c r="I88" s="16" t="n"/>
      <c r="J88" s="15" t="n"/>
      <c r="K88" s="15" t="n"/>
      <c r="L88" s="22">
        <f>IF($A88="","",IFERROR(IFS(COUNTIF($A$8:$A$107,$A88)&lt;&gt;1,"ID duplicado",OR($B88="",$C88="",$D88="",$G88="",$I88="",$J88=""),"Dados obrigatórios em falta",AND($D88&lt;&gt;"Percentual",$D88&lt;&gt;"Montante fixo"),"Tipo de aplicação inválido",AND($D88="Percentual",OR($E88="",$F88&lt;&gt;"")),"Configuração de taxa inválida",AND($D88="Montante fixo",OR($F88="",$E88&lt;&gt;"")),"Configuração de taxa inválida",AND($H88&lt;&gt;"",$H88&lt;$G88),"Intervalo de vigência inválido",TRUE,"Pronto a utilizar"),"Erro de controlo"))</f>
        <v/>
      </c>
    </row>
    <row r="89" ht="28" customHeight="1">
      <c r="A89" s="16" t="n"/>
      <c r="B89" s="15" t="n"/>
      <c r="C89" s="15" t="n"/>
      <c r="D89" s="16" t="n"/>
      <c r="E89" s="24" t="n"/>
      <c r="F89" s="17" t="n"/>
      <c r="G89" s="14" t="n"/>
      <c r="H89" s="14" t="n"/>
      <c r="I89" s="16" t="n"/>
      <c r="J89" s="15" t="n"/>
      <c r="K89" s="15" t="n"/>
      <c r="L89" s="22">
        <f>IF($A89="","",IFERROR(IFS(COUNTIF($A$8:$A$107,$A89)&lt;&gt;1,"ID duplicado",OR($B89="",$C89="",$D89="",$G89="",$I89="",$J89=""),"Dados obrigatórios em falta",AND($D89&lt;&gt;"Percentual",$D89&lt;&gt;"Montante fixo"),"Tipo de aplicação inválido",AND($D89="Percentual",OR($E89="",$F89&lt;&gt;"")),"Configuração de taxa inválida",AND($D89="Montante fixo",OR($F89="",$E89&lt;&gt;"")),"Configuração de taxa inválida",AND($H89&lt;&gt;"",$H89&lt;$G89),"Intervalo de vigência inválido",TRUE,"Pronto a utilizar"),"Erro de controlo"))</f>
        <v/>
      </c>
    </row>
    <row r="90" ht="28" customHeight="1">
      <c r="A90" s="16" t="n"/>
      <c r="B90" s="15" t="n"/>
      <c r="C90" s="15" t="n"/>
      <c r="D90" s="16" t="n"/>
      <c r="E90" s="24" t="n"/>
      <c r="F90" s="17" t="n"/>
      <c r="G90" s="14" t="n"/>
      <c r="H90" s="14" t="n"/>
      <c r="I90" s="16" t="n"/>
      <c r="J90" s="15" t="n"/>
      <c r="K90" s="15" t="n"/>
      <c r="L90" s="22">
        <f>IF($A90="","",IFERROR(IFS(COUNTIF($A$8:$A$107,$A90)&lt;&gt;1,"ID duplicado",OR($B90="",$C90="",$D90="",$G90="",$I90="",$J90=""),"Dados obrigatórios em falta",AND($D90&lt;&gt;"Percentual",$D90&lt;&gt;"Montante fixo"),"Tipo de aplicação inválido",AND($D90="Percentual",OR($E90="",$F90&lt;&gt;"")),"Configuração de taxa inválida",AND($D90="Montante fixo",OR($F90="",$E90&lt;&gt;"")),"Configuração de taxa inválida",AND($H90&lt;&gt;"",$H90&lt;$G90),"Intervalo de vigência inválido",TRUE,"Pronto a utilizar"),"Erro de controlo"))</f>
        <v/>
      </c>
    </row>
    <row r="91" ht="28" customHeight="1">
      <c r="A91" s="16" t="n"/>
      <c r="B91" s="15" t="n"/>
      <c r="C91" s="15" t="n"/>
      <c r="D91" s="16" t="n"/>
      <c r="E91" s="24" t="n"/>
      <c r="F91" s="17" t="n"/>
      <c r="G91" s="14" t="n"/>
      <c r="H91" s="14" t="n"/>
      <c r="I91" s="16" t="n"/>
      <c r="J91" s="15" t="n"/>
      <c r="K91" s="15" t="n"/>
      <c r="L91" s="22">
        <f>IF($A91="","",IFERROR(IFS(COUNTIF($A$8:$A$107,$A91)&lt;&gt;1,"ID duplicado",OR($B91="",$C91="",$D91="",$G91="",$I91="",$J91=""),"Dados obrigatórios em falta",AND($D91&lt;&gt;"Percentual",$D91&lt;&gt;"Montante fixo"),"Tipo de aplicação inválido",AND($D91="Percentual",OR($E91="",$F91&lt;&gt;"")),"Configuração de taxa inválida",AND($D91="Montante fixo",OR($F91="",$E91&lt;&gt;"")),"Configuração de taxa inválida",AND($H91&lt;&gt;"",$H91&lt;$G91),"Intervalo de vigência inválido",TRUE,"Pronto a utilizar"),"Erro de controlo"))</f>
        <v/>
      </c>
    </row>
    <row r="92" ht="28" customHeight="1">
      <c r="A92" s="16" t="n"/>
      <c r="B92" s="15" t="n"/>
      <c r="C92" s="15" t="n"/>
      <c r="D92" s="16" t="n"/>
      <c r="E92" s="24" t="n"/>
      <c r="F92" s="17" t="n"/>
      <c r="G92" s="14" t="n"/>
      <c r="H92" s="14" t="n"/>
      <c r="I92" s="16" t="n"/>
      <c r="J92" s="15" t="n"/>
      <c r="K92" s="15" t="n"/>
      <c r="L92" s="22">
        <f>IF($A92="","",IFERROR(IFS(COUNTIF($A$8:$A$107,$A92)&lt;&gt;1,"ID duplicado",OR($B92="",$C92="",$D92="",$G92="",$I92="",$J92=""),"Dados obrigatórios em falta",AND($D92&lt;&gt;"Percentual",$D92&lt;&gt;"Montante fixo"),"Tipo de aplicação inválido",AND($D92="Percentual",OR($E92="",$F92&lt;&gt;"")),"Configuração de taxa inválida",AND($D92="Montante fixo",OR($F92="",$E92&lt;&gt;"")),"Configuração de taxa inválida",AND($H92&lt;&gt;"",$H92&lt;$G92),"Intervalo de vigência inválido",TRUE,"Pronto a utilizar"),"Erro de controlo"))</f>
        <v/>
      </c>
    </row>
    <row r="93" ht="28" customHeight="1">
      <c r="A93" s="16" t="n"/>
      <c r="B93" s="15" t="n"/>
      <c r="C93" s="15" t="n"/>
      <c r="D93" s="16" t="n"/>
      <c r="E93" s="24" t="n"/>
      <c r="F93" s="17" t="n"/>
      <c r="G93" s="14" t="n"/>
      <c r="H93" s="14" t="n"/>
      <c r="I93" s="16" t="n"/>
      <c r="J93" s="15" t="n"/>
      <c r="K93" s="15" t="n"/>
      <c r="L93" s="22">
        <f>IF($A93="","",IFERROR(IFS(COUNTIF($A$8:$A$107,$A93)&lt;&gt;1,"ID duplicado",OR($B93="",$C93="",$D93="",$G93="",$I93="",$J93=""),"Dados obrigatórios em falta",AND($D93&lt;&gt;"Percentual",$D93&lt;&gt;"Montante fixo"),"Tipo de aplicação inválido",AND($D93="Percentual",OR($E93="",$F93&lt;&gt;"")),"Configuração de taxa inválida",AND($D93="Montante fixo",OR($F93="",$E93&lt;&gt;"")),"Configuração de taxa inválida",AND($H93&lt;&gt;"",$H93&lt;$G93),"Intervalo de vigência inválido",TRUE,"Pronto a utilizar"),"Erro de controlo"))</f>
        <v/>
      </c>
    </row>
    <row r="94" ht="28" customHeight="1">
      <c r="A94" s="16" t="n"/>
      <c r="B94" s="15" t="n"/>
      <c r="C94" s="15" t="n"/>
      <c r="D94" s="16" t="n"/>
      <c r="E94" s="24" t="n"/>
      <c r="F94" s="17" t="n"/>
      <c r="G94" s="14" t="n"/>
      <c r="H94" s="14" t="n"/>
      <c r="I94" s="16" t="n"/>
      <c r="J94" s="15" t="n"/>
      <c r="K94" s="15" t="n"/>
      <c r="L94" s="22">
        <f>IF($A94="","",IFERROR(IFS(COUNTIF($A$8:$A$107,$A94)&lt;&gt;1,"ID duplicado",OR($B94="",$C94="",$D94="",$G94="",$I94="",$J94=""),"Dados obrigatórios em falta",AND($D94&lt;&gt;"Percentual",$D94&lt;&gt;"Montante fixo"),"Tipo de aplicação inválido",AND($D94="Percentual",OR($E94="",$F94&lt;&gt;"")),"Configuração de taxa inválida",AND($D94="Montante fixo",OR($F94="",$E94&lt;&gt;"")),"Configuração de taxa inválida",AND($H94&lt;&gt;"",$H94&lt;$G94),"Intervalo de vigência inválido",TRUE,"Pronto a utilizar"),"Erro de controlo"))</f>
        <v/>
      </c>
    </row>
    <row r="95" ht="28" customHeight="1">
      <c r="A95" s="16" t="n"/>
      <c r="B95" s="15" t="n"/>
      <c r="C95" s="15" t="n"/>
      <c r="D95" s="16" t="n"/>
      <c r="E95" s="24" t="n"/>
      <c r="F95" s="17" t="n"/>
      <c r="G95" s="14" t="n"/>
      <c r="H95" s="14" t="n"/>
      <c r="I95" s="16" t="n"/>
      <c r="J95" s="15" t="n"/>
      <c r="K95" s="15" t="n"/>
      <c r="L95" s="22">
        <f>IF($A95="","",IFERROR(IFS(COUNTIF($A$8:$A$107,$A95)&lt;&gt;1,"ID duplicado",OR($B95="",$C95="",$D95="",$G95="",$I95="",$J95=""),"Dados obrigatórios em falta",AND($D95&lt;&gt;"Percentual",$D95&lt;&gt;"Montante fixo"),"Tipo de aplicação inválido",AND($D95="Percentual",OR($E95="",$F95&lt;&gt;"")),"Configuração de taxa inválida",AND($D95="Montante fixo",OR($F95="",$E95&lt;&gt;"")),"Configuração de taxa inválida",AND($H95&lt;&gt;"",$H95&lt;$G95),"Intervalo de vigência inválido",TRUE,"Pronto a utilizar"),"Erro de controlo"))</f>
        <v/>
      </c>
    </row>
    <row r="96" ht="28" customHeight="1">
      <c r="A96" s="16" t="n"/>
      <c r="B96" s="15" t="n"/>
      <c r="C96" s="15" t="n"/>
      <c r="D96" s="16" t="n"/>
      <c r="E96" s="24" t="n"/>
      <c r="F96" s="17" t="n"/>
      <c r="G96" s="14" t="n"/>
      <c r="H96" s="14" t="n"/>
      <c r="I96" s="16" t="n"/>
      <c r="J96" s="15" t="n"/>
      <c r="K96" s="15" t="n"/>
      <c r="L96" s="22">
        <f>IF($A96="","",IFERROR(IFS(COUNTIF($A$8:$A$107,$A96)&lt;&gt;1,"ID duplicado",OR($B96="",$C96="",$D96="",$G96="",$I96="",$J96=""),"Dados obrigatórios em falta",AND($D96&lt;&gt;"Percentual",$D96&lt;&gt;"Montante fixo"),"Tipo de aplicação inválido",AND($D96="Percentual",OR($E96="",$F96&lt;&gt;"")),"Configuração de taxa inválida",AND($D96="Montante fixo",OR($F96="",$E96&lt;&gt;"")),"Configuração de taxa inválida",AND($H96&lt;&gt;"",$H96&lt;$G96),"Intervalo de vigência inválido",TRUE,"Pronto a utilizar"),"Erro de controlo"))</f>
        <v/>
      </c>
    </row>
    <row r="97" ht="28" customHeight="1">
      <c r="A97" s="16" t="n"/>
      <c r="B97" s="15" t="n"/>
      <c r="C97" s="15" t="n"/>
      <c r="D97" s="16" t="n"/>
      <c r="E97" s="24" t="n"/>
      <c r="F97" s="17" t="n"/>
      <c r="G97" s="14" t="n"/>
      <c r="H97" s="14" t="n"/>
      <c r="I97" s="16" t="n"/>
      <c r="J97" s="15" t="n"/>
      <c r="K97" s="15" t="n"/>
      <c r="L97" s="22">
        <f>IF($A97="","",IFERROR(IFS(COUNTIF($A$8:$A$107,$A97)&lt;&gt;1,"ID duplicado",OR($B97="",$C97="",$D97="",$G97="",$I97="",$J97=""),"Dados obrigatórios em falta",AND($D97&lt;&gt;"Percentual",$D97&lt;&gt;"Montante fixo"),"Tipo de aplicação inválido",AND($D97="Percentual",OR($E97="",$F97&lt;&gt;"")),"Configuração de taxa inválida",AND($D97="Montante fixo",OR($F97="",$E97&lt;&gt;"")),"Configuração de taxa inválida",AND($H97&lt;&gt;"",$H97&lt;$G97),"Intervalo de vigência inválido",TRUE,"Pronto a utilizar"),"Erro de controlo"))</f>
        <v/>
      </c>
    </row>
    <row r="98" ht="28" customHeight="1">
      <c r="A98" s="16" t="n"/>
      <c r="B98" s="15" t="n"/>
      <c r="C98" s="15" t="n"/>
      <c r="D98" s="16" t="n"/>
      <c r="E98" s="24" t="n"/>
      <c r="F98" s="17" t="n"/>
      <c r="G98" s="14" t="n"/>
      <c r="H98" s="14" t="n"/>
      <c r="I98" s="16" t="n"/>
      <c r="J98" s="15" t="n"/>
      <c r="K98" s="15" t="n"/>
      <c r="L98" s="22">
        <f>IF($A98="","",IFERROR(IFS(COUNTIF($A$8:$A$107,$A98)&lt;&gt;1,"ID duplicado",OR($B98="",$C98="",$D98="",$G98="",$I98="",$J98=""),"Dados obrigatórios em falta",AND($D98&lt;&gt;"Percentual",$D98&lt;&gt;"Montante fixo"),"Tipo de aplicação inválido",AND($D98="Percentual",OR($E98="",$F98&lt;&gt;"")),"Configuração de taxa inválida",AND($D98="Montante fixo",OR($F98="",$E98&lt;&gt;"")),"Configuração de taxa inválida",AND($H98&lt;&gt;"",$H98&lt;$G98),"Intervalo de vigência inválido",TRUE,"Pronto a utilizar"),"Erro de controlo"))</f>
        <v/>
      </c>
    </row>
    <row r="99" ht="28" customHeight="1">
      <c r="A99" s="16" t="n"/>
      <c r="B99" s="15" t="n"/>
      <c r="C99" s="15" t="n"/>
      <c r="D99" s="16" t="n"/>
      <c r="E99" s="24" t="n"/>
      <c r="F99" s="17" t="n"/>
      <c r="G99" s="14" t="n"/>
      <c r="H99" s="14" t="n"/>
      <c r="I99" s="16" t="n"/>
      <c r="J99" s="15" t="n"/>
      <c r="K99" s="15" t="n"/>
      <c r="L99" s="22">
        <f>IF($A99="","",IFERROR(IFS(COUNTIF($A$8:$A$107,$A99)&lt;&gt;1,"ID duplicado",OR($B99="",$C99="",$D99="",$G99="",$I99="",$J99=""),"Dados obrigatórios em falta",AND($D99&lt;&gt;"Percentual",$D99&lt;&gt;"Montante fixo"),"Tipo de aplicação inválido",AND($D99="Percentual",OR($E99="",$F99&lt;&gt;"")),"Configuração de taxa inválida",AND($D99="Montante fixo",OR($F99="",$E99&lt;&gt;"")),"Configuração de taxa inválida",AND($H99&lt;&gt;"",$H99&lt;$G99),"Intervalo de vigência inválido",TRUE,"Pronto a utilizar"),"Erro de controlo"))</f>
        <v/>
      </c>
    </row>
    <row r="100" ht="28" customHeight="1">
      <c r="A100" s="16" t="n"/>
      <c r="B100" s="15" t="n"/>
      <c r="C100" s="15" t="n"/>
      <c r="D100" s="16" t="n"/>
      <c r="E100" s="24" t="n"/>
      <c r="F100" s="17" t="n"/>
      <c r="G100" s="14" t="n"/>
      <c r="H100" s="14" t="n"/>
      <c r="I100" s="16" t="n"/>
      <c r="J100" s="15" t="n"/>
      <c r="K100" s="15" t="n"/>
      <c r="L100" s="22">
        <f>IF($A100="","",IFERROR(IFS(COUNTIF($A$8:$A$107,$A100)&lt;&gt;1,"ID duplicado",OR($B100="",$C100="",$D100="",$G100="",$I100="",$J100=""),"Dados obrigatórios em falta",AND($D100&lt;&gt;"Percentual",$D100&lt;&gt;"Montante fixo"),"Tipo de aplicação inválido",AND($D100="Percentual",OR($E100="",$F100&lt;&gt;"")),"Configuração de taxa inválida",AND($D100="Montante fixo",OR($F100="",$E100&lt;&gt;"")),"Configuração de taxa inválida",AND($H100&lt;&gt;"",$H100&lt;$G100),"Intervalo de vigência inválido",TRUE,"Pronto a utilizar"),"Erro de controlo"))</f>
        <v/>
      </c>
    </row>
    <row r="101" ht="28" customHeight="1">
      <c r="A101" s="16" t="n"/>
      <c r="B101" s="15" t="n"/>
      <c r="C101" s="15" t="n"/>
      <c r="D101" s="16" t="n"/>
      <c r="E101" s="24" t="n"/>
      <c r="F101" s="17" t="n"/>
      <c r="G101" s="14" t="n"/>
      <c r="H101" s="14" t="n"/>
      <c r="I101" s="16" t="n"/>
      <c r="J101" s="15" t="n"/>
      <c r="K101" s="15" t="n"/>
      <c r="L101" s="22">
        <f>IF($A101="","",IFERROR(IFS(COUNTIF($A$8:$A$107,$A101)&lt;&gt;1,"ID duplicado",OR($B101="",$C101="",$D101="",$G101="",$I101="",$J101=""),"Dados obrigatórios em falta",AND($D101&lt;&gt;"Percentual",$D101&lt;&gt;"Montante fixo"),"Tipo de aplicação inválido",AND($D101="Percentual",OR($E101="",$F101&lt;&gt;"")),"Configuração de taxa inválida",AND($D101="Montante fixo",OR($F101="",$E101&lt;&gt;"")),"Configuração de taxa inválida",AND($H101&lt;&gt;"",$H101&lt;$G101),"Intervalo de vigência inválido",TRUE,"Pronto a utilizar"),"Erro de controlo"))</f>
        <v/>
      </c>
    </row>
    <row r="102" ht="28" customHeight="1">
      <c r="A102" s="16" t="n"/>
      <c r="B102" s="15" t="n"/>
      <c r="C102" s="15" t="n"/>
      <c r="D102" s="16" t="n"/>
      <c r="E102" s="24" t="n"/>
      <c r="F102" s="17" t="n"/>
      <c r="G102" s="14" t="n"/>
      <c r="H102" s="14" t="n"/>
      <c r="I102" s="16" t="n"/>
      <c r="J102" s="15" t="n"/>
      <c r="K102" s="15" t="n"/>
      <c r="L102" s="22">
        <f>IF($A102="","",IFERROR(IFS(COUNTIF($A$8:$A$107,$A102)&lt;&gt;1,"ID duplicado",OR($B102="",$C102="",$D102="",$G102="",$I102="",$J102=""),"Dados obrigatórios em falta",AND($D102&lt;&gt;"Percentual",$D102&lt;&gt;"Montante fixo"),"Tipo de aplicação inválido",AND($D102="Percentual",OR($E102="",$F102&lt;&gt;"")),"Configuração de taxa inválida",AND($D102="Montante fixo",OR($F102="",$E102&lt;&gt;"")),"Configuração de taxa inválida",AND($H102&lt;&gt;"",$H102&lt;$G102),"Intervalo de vigência inválido",TRUE,"Pronto a utilizar"),"Erro de controlo"))</f>
        <v/>
      </c>
    </row>
    <row r="103" ht="28" customHeight="1">
      <c r="A103" s="16" t="n"/>
      <c r="B103" s="15" t="n"/>
      <c r="C103" s="15" t="n"/>
      <c r="D103" s="16" t="n"/>
      <c r="E103" s="24" t="n"/>
      <c r="F103" s="17" t="n"/>
      <c r="G103" s="14" t="n"/>
      <c r="H103" s="14" t="n"/>
      <c r="I103" s="16" t="n"/>
      <c r="J103" s="15" t="n"/>
      <c r="K103" s="15" t="n"/>
      <c r="L103" s="22">
        <f>IF($A103="","",IFERROR(IFS(COUNTIF($A$8:$A$107,$A103)&lt;&gt;1,"ID duplicado",OR($B103="",$C103="",$D103="",$G103="",$I103="",$J103=""),"Dados obrigatórios em falta",AND($D103&lt;&gt;"Percentual",$D103&lt;&gt;"Montante fixo"),"Tipo de aplicação inválido",AND($D103="Percentual",OR($E103="",$F103&lt;&gt;"")),"Configuração de taxa inválida",AND($D103="Montante fixo",OR($F103="",$E103&lt;&gt;"")),"Configuração de taxa inválida",AND($H103&lt;&gt;"",$H103&lt;$G103),"Intervalo de vigência inválido",TRUE,"Pronto a utilizar"),"Erro de controlo"))</f>
        <v/>
      </c>
    </row>
    <row r="104" ht="28" customHeight="1">
      <c r="A104" s="16" t="n"/>
      <c r="B104" s="15" t="n"/>
      <c r="C104" s="15" t="n"/>
      <c r="D104" s="16" t="n"/>
      <c r="E104" s="24" t="n"/>
      <c r="F104" s="17" t="n"/>
      <c r="G104" s="14" t="n"/>
      <c r="H104" s="14" t="n"/>
      <c r="I104" s="16" t="n"/>
      <c r="J104" s="15" t="n"/>
      <c r="K104" s="15" t="n"/>
      <c r="L104" s="22">
        <f>IF($A104="","",IFERROR(IFS(COUNTIF($A$8:$A$107,$A104)&lt;&gt;1,"ID duplicado",OR($B104="",$C104="",$D104="",$G104="",$I104="",$J104=""),"Dados obrigatórios em falta",AND($D104&lt;&gt;"Percentual",$D104&lt;&gt;"Montante fixo"),"Tipo de aplicação inválido",AND($D104="Percentual",OR($E104="",$F104&lt;&gt;"")),"Configuração de taxa inválida",AND($D104="Montante fixo",OR($F104="",$E104&lt;&gt;"")),"Configuração de taxa inválida",AND($H104&lt;&gt;"",$H104&lt;$G104),"Intervalo de vigência inválido",TRUE,"Pronto a utilizar"),"Erro de controlo"))</f>
        <v/>
      </c>
    </row>
    <row r="105" ht="28" customHeight="1">
      <c r="A105" s="16" t="n"/>
      <c r="B105" s="15" t="n"/>
      <c r="C105" s="15" t="n"/>
      <c r="D105" s="16" t="n"/>
      <c r="E105" s="24" t="n"/>
      <c r="F105" s="17" t="n"/>
      <c r="G105" s="14" t="n"/>
      <c r="H105" s="14" t="n"/>
      <c r="I105" s="16" t="n"/>
      <c r="J105" s="15" t="n"/>
      <c r="K105" s="15" t="n"/>
      <c r="L105" s="22">
        <f>IF($A105="","",IFERROR(IFS(COUNTIF($A$8:$A$107,$A105)&lt;&gt;1,"ID duplicado",OR($B105="",$C105="",$D105="",$G105="",$I105="",$J105=""),"Dados obrigatórios em falta",AND($D105&lt;&gt;"Percentual",$D105&lt;&gt;"Montante fixo"),"Tipo de aplicação inválido",AND($D105="Percentual",OR($E105="",$F105&lt;&gt;"")),"Configuração de taxa inválida",AND($D105="Montante fixo",OR($F105="",$E105&lt;&gt;"")),"Configuração de taxa inválida",AND($H105&lt;&gt;"",$H105&lt;$G105),"Intervalo de vigência inválido",TRUE,"Pronto a utilizar"),"Erro de controlo"))</f>
        <v/>
      </c>
    </row>
    <row r="106" ht="28" customHeight="1">
      <c r="A106" s="16" t="n"/>
      <c r="B106" s="15" t="n"/>
      <c r="C106" s="15" t="n"/>
      <c r="D106" s="16" t="n"/>
      <c r="E106" s="24" t="n"/>
      <c r="F106" s="17" t="n"/>
      <c r="G106" s="14" t="n"/>
      <c r="H106" s="14" t="n"/>
      <c r="I106" s="16" t="n"/>
      <c r="J106" s="15" t="n"/>
      <c r="K106" s="15" t="n"/>
      <c r="L106" s="22">
        <f>IF($A106="","",IFERROR(IFS(COUNTIF($A$8:$A$107,$A106)&lt;&gt;1,"ID duplicado",OR($B106="",$C106="",$D106="",$G106="",$I106="",$J106=""),"Dados obrigatórios em falta",AND($D106&lt;&gt;"Percentual",$D106&lt;&gt;"Montante fixo"),"Tipo de aplicação inválido",AND($D106="Percentual",OR($E106="",$F106&lt;&gt;"")),"Configuração de taxa inválida",AND($D106="Montante fixo",OR($F106="",$E106&lt;&gt;"")),"Configuração de taxa inválida",AND($H106&lt;&gt;"",$H106&lt;$G106),"Intervalo de vigência inválido",TRUE,"Pronto a utilizar"),"Erro de controlo"))</f>
        <v/>
      </c>
    </row>
    <row r="107" ht="28" customHeight="1">
      <c r="A107" s="16" t="n"/>
      <c r="B107" s="15" t="n"/>
      <c r="C107" s="15" t="n"/>
      <c r="D107" s="16" t="n"/>
      <c r="E107" s="24" t="n"/>
      <c r="F107" s="17" t="n"/>
      <c r="G107" s="14" t="n"/>
      <c r="H107" s="14" t="n"/>
      <c r="I107" s="16" t="n"/>
      <c r="J107" s="15" t="n"/>
      <c r="K107" s="15" t="n"/>
      <c r="L107" s="22">
        <f>IF($A107="","",IFERROR(IFS(COUNTIF($A$8:$A$107,$A107)&lt;&gt;1,"ID duplicado",OR($B107="",$C107="",$D107="",$G107="",$I107="",$J107=""),"Dados obrigatórios em falta",AND($D107&lt;&gt;"Percentual",$D107&lt;&gt;"Montante fixo"),"Tipo de aplicação inválido",AND($D107="Percentual",OR($E107="",$F107&lt;&gt;"")),"Configuração de taxa inválida",AND($D107="Montante fixo",OR($F107="",$E107&lt;&gt;"")),"Configuração de taxa inválida",AND($H107&lt;&gt;"",$H107&lt;$G107),"Intervalo de vigência inválido",TRUE,"Pronto a utilizar"),"Erro de controlo"))</f>
        <v/>
      </c>
    </row>
  </sheetData>
  <sheetProtection selectLockedCells="0" selectUnlockedCells="1" sheet="1" objects="0" insertRows="1" insertHyperlinks="1" autoFilter="0" scenarios="0" formatColumns="1" deleteColumns="1" insertColumns="1" pivotTables="1" deleteRows="1" formatCells="1" formatRows="1" sort="1"/>
  <mergeCells count="1">
    <mergeCell ref="A1:L1"/>
  </mergeCells>
  <conditionalFormatting sqref="L8:L107">
    <cfRule type="expression" priority="1" dxfId="0">
      <formula>$L8="Pronto a utilizar"</formula>
    </cfRule>
    <cfRule type="expression" priority="2" dxfId="3">
      <formula>$L8="Dados obrigatórios em falta"</formula>
    </cfRule>
    <cfRule type="expression" priority="3" dxfId="2">
      <formula>OR(COUNTIF($L8,"*inválido*")&gt;0,COUNTIF($L8,"*duplicado*")&gt;0,COUNTIF($L8,"*Erro*")&gt;0)</formula>
    </cfRule>
  </conditionalFormatting>
  <dataValidations count="6">
    <dataValidation sqref="A8:A107" showErrorMessage="1" showInputMessage="1" allowBlank="1" errorTitle="ID duplicado" error="O ID do parâmetro deve ser único." promptTitle="ID único" prompt="O ID do parâmetro deve ser único. Crie um ID diferente para cada versão de vigência." type="custom">
      <formula1>=OR(A8="",COUNTIF($A$8:$A$107,A8)=1)</formula1>
    </dataValidation>
    <dataValidation sqref="D8:D107" showErrorMessage="1" showInputMessage="1" allowBlank="1" errorTitle="Tipo inválido" error="Seleccione Percentual ou Montante fixo." promptTitle="Tipo de aplicação" prompt="Seleccione Percentual ou Montante fixo." type="list">
      <formula1>"Percentual,Montante fixo"</formula1>
    </dataValidation>
    <dataValidation sqref="E8:F107" showErrorMessage="1" showInputMessage="1" allowBlank="1" errorTitle="Valor inválido" error="Introduza um valor igual ou superior a zero." promptTitle="Valor do parâmetro" prompt="Introduza um valor igual ou superior a zero." type="decimal" operator="greaterThanOrEqual">
      <formula1>0</formula1>
    </dataValidation>
    <dataValidation sqref="G8:G107" showErrorMessage="1" showInputMessage="1" allowBlank="1" errorTitle="Data inválida" error="Introduza uma data válida no formato d/m/aaaa." promptTitle="Início de vigência" prompt="Introduza uma data válida no formato d/m/aaaa." type="date"/>
    <dataValidation sqref="H8:H107" showErrorMessage="1" showInputMessage="1" allowBlank="1" errorTitle="Intervalo inválido" error="O fim de vigência não pode ser anterior ao início de vigência." promptTitle="Fim de vigência" prompt="O fim de vigência não pode ser anterior ao início de vigência." type="custom">
      <formula1>=OR(H8="",H8&gt;=G8)</formula1>
    </dataValidation>
    <dataValidation sqref="I8:I107" showErrorMessage="1" showInputMessage="1" allowBlank="1" errorTitle="Regra inválida" error="Seleccione uma das opções disponíveis." promptTitle="Regra de acumulação" prompt="Registe apenas a regra confirmada na fonte aplicável. O ficheiro limita-se a sinalizar combinações de linhas." type="list">
      <formula1>"Acumula,Não acumula,A confirmar"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86" customWidth="1" min="2" max="2"/>
    <col width="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" t="inlineStr">
        <is>
          <t>Instruções de utilização e limites da estimativa</t>
        </is>
      </c>
      <c r="B1" s="30" t="n"/>
      <c r="C1" s="30" t="n"/>
      <c r="D1" s="30" t="n"/>
      <c r="E1" s="30" t="n"/>
      <c r="F1" s="30" t="n"/>
      <c r="G1" s="30" t="n"/>
      <c r="H1" s="31" t="n"/>
    </row>
    <row r="3">
      <c r="A3" s="25" t="inlineStr">
        <is>
          <t>1 — Finalidade</t>
        </is>
      </c>
    </row>
    <row r="4" ht="58" customHeight="1">
      <c r="A4" s="26" t="inlineStr">
        <is>
          <t>Este ficheiro permite organizar uma estimativa de Imposto do Selo por facto tributário ou componente de facto. A estimativa depende inteiramente dos parâmetros introduzidos pelo utilizador, incluindo a verba aplicável, a taxa ou montante, as datas de vigência, a base tributável e a regra de acumulação.</t>
        </is>
      </c>
    </row>
    <row r="5" ht="32" customHeight="1"/>
    <row r="6" ht="32" customHeight="1">
      <c r="A6" s="25" t="inlineStr">
        <is>
          <t>2 — Procedimento recomendado</t>
        </is>
      </c>
    </row>
    <row r="7" ht="35" customHeight="1">
      <c r="A7" s="26" t="inlineStr">
        <is>
          <t>1. Consulte a Tabela Geral do Imposto do Selo e identifique a verba ou referência que entende aplicável ao facto em análise.</t>
        </is>
      </c>
    </row>
    <row r="8" ht="35" customHeight="1">
      <c r="A8" s="26" t="inlineStr">
        <is>
          <t>2. Na folha “Parâmetros”, crie um ID único para a versão de parâmetro que pretende utilizar.</t>
        </is>
      </c>
    </row>
    <row r="9" ht="35" customHeight="1">
      <c r="A9" s="26" t="inlineStr">
        <is>
          <t>3. Introduza a verba ou referência, a descrição, o tipo de aplicação, a taxa percentual ou o montante fixo, as datas de vigência, a regra de acumulação e a fonte utilizada.</t>
        </is>
      </c>
    </row>
    <row r="10" ht="35" customHeight="1">
      <c r="A10" s="26" t="inlineStr">
        <is>
          <t>4. Registe a data de actualização dos parâmetros na célula B4 da folha “Parâmetros”.</t>
        </is>
      </c>
    </row>
    <row r="11" ht="35" customHeight="1">
      <c r="A11" s="26" t="inlineStr">
        <is>
          <t>5. Na folha “Estimativa”, introduza o ID do facto, a data do facto tributário, a data relevante para a vigência da taxa, o valor tributável e o tratamento indicado.</t>
        </is>
      </c>
    </row>
    <row r="12" ht="35" customHeight="1">
      <c r="A12" s="26" t="inlineStr">
        <is>
          <t>6. Seleccione o ID do parâmetro adequado.</t>
        </is>
      </c>
    </row>
    <row r="13" ht="35" customHeight="1">
      <c r="A13" s="26" t="inlineStr">
        <is>
          <t>7. Analise a coluna “Estado” antes de considerar qualquer montante como calculado.</t>
        </is>
      </c>
    </row>
    <row r="14" ht="35" customHeight="1">
      <c r="A14" s="26" t="inlineStr">
        <is>
          <t>8. Quando o mesmo facto tiver mais de uma componente, utilize o mesmo ID facto em todas as linhas e reveja o controlo de acumulação.</t>
        </is>
      </c>
    </row>
    <row r="15" ht="35" customHeight="1">
      <c r="A15" s="26" t="inlineStr">
        <is>
          <t>9. Confirme no “Painel” que a diferença de reconciliação é nula ou está dentro da tolerância definida pelo utilizador.</t>
        </is>
      </c>
    </row>
    <row r="16" ht="32" customHeight="1"/>
    <row r="17" ht="32" customHeight="1">
      <c r="A17" s="25" t="inlineStr">
        <is>
          <t>3 — Regras de preenchimento dos parâmetros</t>
        </is>
      </c>
    </row>
    <row r="18" ht="52" customHeight="1">
      <c r="A18" s="26" t="inlineStr">
        <is>
          <t>Não existem verbas, taxas, montantes fixos, limites, isenções ou períodos de vigência pré-carregados no ficheiro. Os parâmetros devem ser introduzidos e confirmados pelo utilizador a partir das fontes oficiais aplicáveis.</t>
        </is>
      </c>
    </row>
    <row r="19" ht="52" customHeight="1">
      <c r="A19" s="26" t="inlineStr">
        <is>
          <t>Para uma taxa percentual, preencha apenas a coluna “Taxa percentual”. Para um montante fixo, preencha apenas a coluna “Montante fixo”. O preenchimento simultâneo dos dois campos é assinalado como configuração inválida.</t>
        </is>
      </c>
    </row>
    <row r="20" ht="52" customHeight="1">
      <c r="A20" s="26" t="inlineStr">
        <is>
          <t>As taxas percentuais são introduzidas como valores decimais e apresentadas em percentagem. Por exemplo, o valor matemático 0,01 é apresentado como 1,0000%. Este exemplo explica apenas o formato de introdução e não corresponde a uma taxa de Imposto do Selo.</t>
        </is>
      </c>
    </row>
    <row r="21" ht="52" customHeight="1">
      <c r="A21" s="26" t="inlineStr">
        <is>
          <t>Quando existirem versões diferentes de uma mesma verba ou referência, crie um ID do parâmetro distinto para cada período de vigência. A data relevante para a vigência da taxa deve ser confirmada pelo utilizador; o ficheiro não assume que é sempre igual à data do facto tributário.</t>
        </is>
      </c>
    </row>
    <row r="22" ht="32" customHeight="1"/>
    <row r="23" ht="32" customHeight="1">
      <c r="A23" s="25" t="inlineStr">
        <is>
          <t>4 — Acumulação e excepções</t>
        </is>
      </c>
    </row>
    <row r="24" ht="52" customHeight="1">
      <c r="A24" s="26" t="inlineStr">
        <is>
          <t>O controlo de acumulação compara linhas com o mesmo ID facto. Se existir mais de uma componente, o ficheiro apresenta uma indicação baseada na regra introduzida nos parâmetros: “Acumulação indicada”, “Confirmar acumulação” ou “Rever: parâmetro assinalado como não acumulável”.</t>
        </is>
      </c>
    </row>
    <row r="25" ht="52" customHeight="1">
      <c r="A25" s="26" t="inlineStr">
        <is>
          <t>Este controlo não decide se as taxas acumulam, não elimina componentes e não substitui a análise da regra aplicável.</t>
        </is>
      </c>
    </row>
    <row r="26" ht="52" customHeight="1">
      <c r="A26" s="26" t="inlineStr">
        <is>
          <t>A opção “Isento ou não sujeito” é um tratamento indicado pelo utilizador. Quando seleccionada, o ficheiro regista imposto estimado de 0,00 €, mas exige uma fundamentação ou observação na mesma linha. Esta opção não constitui uma conclusão jurídica do ficheiro.</t>
        </is>
      </c>
    </row>
    <row r="27" ht="32" customHeight="1"/>
    <row r="28" ht="32" customHeight="1"/>
    <row r="29" ht="32" customHeight="1">
      <c r="A29" s="25" t="inlineStr">
        <is>
          <t>5 — Interpretação dos estados</t>
        </is>
      </c>
    </row>
    <row r="30" ht="32" customHeight="1">
      <c r="A30" s="27" t="inlineStr">
        <is>
          <t>Estado</t>
        </is>
      </c>
      <c r="B30" s="27" t="inlineStr">
        <is>
          <t>Acção recomendada</t>
        </is>
      </c>
    </row>
    <row r="31" ht="32" customHeight="1">
      <c r="A31" s="9" t="inlineStr">
        <is>
          <t>Calculado</t>
        </is>
      </c>
      <c r="B31" s="9" t="inlineStr">
        <is>
          <t>A linha possui dados e parâmetro tecnicamente completos; confirmar sempre o enquadramento fiscal.</t>
        </is>
      </c>
    </row>
    <row r="32" ht="32" customHeight="1">
      <c r="A32" s="28" t="inlineStr">
        <is>
          <t>Calculado com acumulação indicada</t>
        </is>
      </c>
      <c r="B32" s="28" t="inlineStr">
        <is>
          <t>A linha foi calculada, mas integra um facto com mais de uma componente. Rever a informação de acumulação introduzida.</t>
        </is>
      </c>
    </row>
    <row r="33" ht="32" customHeight="1">
      <c r="A33" s="9" t="inlineStr">
        <is>
          <t>Registado sem estimativa</t>
        </is>
      </c>
      <c r="B33" s="9" t="inlineStr">
        <is>
          <t>Foi indicado tratamento de isenção ou não sujeição e foi registada fundamentação.</t>
        </is>
      </c>
    </row>
    <row r="34" ht="32" customHeight="1">
      <c r="A34" s="28" t="inlineStr">
        <is>
          <t>A confirmar tratamento</t>
        </is>
      </c>
      <c r="B34" s="28" t="inlineStr">
        <is>
          <t>Confirmar se o facto é sujeito, isento ou não sujeito.</t>
        </is>
      </c>
    </row>
    <row r="35" ht="32" customHeight="1">
      <c r="A35" s="9" t="inlineStr">
        <is>
          <t>Parâmetro em falta</t>
        </is>
      </c>
      <c r="B35" s="9" t="inlineStr">
        <is>
          <t>Seleccionar ou criar um parâmetro confirmado.</t>
        </is>
      </c>
    </row>
    <row r="36" ht="32" customHeight="1">
      <c r="A36" s="28" t="inlineStr">
        <is>
          <t>ID de parâmetro inválido ou duplicado</t>
        </is>
      </c>
      <c r="B36" s="28" t="inlineStr">
        <is>
          <t>Corrigir o ID na folha Parâmetros.</t>
        </is>
      </c>
    </row>
    <row r="37" ht="32" customHeight="1">
      <c r="A37" s="9" t="inlineStr">
        <is>
          <t>Parâmetro incompleto ou inválido</t>
        </is>
      </c>
      <c r="B37" s="9" t="inlineStr">
        <is>
          <t>Completar os dados obrigatórios ou corrigir a configuração do parâmetro.</t>
        </is>
      </c>
    </row>
    <row r="38" ht="32" customHeight="1">
      <c r="A38" s="28" t="inlineStr">
        <is>
          <t>Data fora da vigência</t>
        </is>
      </c>
      <c r="B38" s="28" t="inlineStr">
        <is>
          <t>Confirmar a data relevante e o período de vigência introduzido.</t>
        </is>
      </c>
    </row>
    <row r="39" ht="32" customHeight="1">
      <c r="A39" s="9" t="inlineStr">
        <is>
          <t>Configuração de taxa inválida</t>
        </is>
      </c>
      <c r="B39" s="9" t="inlineStr">
        <is>
          <t>Verificar se foi preenchida apenas a taxa percentual ou apenas o montante fixo, conforme o tipo de aplicação.</t>
        </is>
      </c>
    </row>
    <row r="40" ht="32" customHeight="1">
      <c r="A40" s="28" t="inlineStr">
        <is>
          <t>A confirmar acumulação</t>
        </is>
      </c>
      <c r="B40" s="28" t="inlineStr">
        <is>
          <t>Rever as regras aplicáveis às várias componentes do mesmo facto.</t>
        </is>
      </c>
    </row>
    <row r="41" ht="32" customHeight="1">
      <c r="A41" s="9" t="inlineStr">
        <is>
          <t>Rever acumulação</t>
        </is>
      </c>
      <c r="B41" s="9" t="inlineStr">
        <is>
          <t>Existe pelo menos um parâmetro assinalado como não acumulável. Rever antes de utilizar a estimativa.</t>
        </is>
      </c>
    </row>
    <row r="42" ht="32" customHeight="1"/>
    <row r="43" ht="32" customHeight="1">
      <c r="A43" s="25" t="inlineStr">
        <is>
          <t>6 — Fontes oficiais a consultar</t>
        </is>
      </c>
    </row>
    <row r="44" ht="32" customHeight="1">
      <c r="A44" s="29" t="inlineStr">
        <is>
          <t>Tabela Geral do Imposto do Selo — Portal das Finanças</t>
        </is>
      </c>
    </row>
    <row r="45" ht="32" customHeight="1">
      <c r="A45" s="29" t="inlineStr">
        <is>
          <t>Código do Imposto do Selo, artigo 22.º — Portal das Finanças</t>
        </is>
      </c>
    </row>
    <row r="46" ht="32" customHeight="1"/>
    <row r="47" ht="52" customHeight="1">
      <c r="A47" s="26" t="inlineStr">
        <is>
          <t>A Tabela Geral associa cada verba a uma base e a uma taxa próprias. A taxa aplicável deve ser confirmada em função do momento relevante em que o imposto é devido, bem como as regras de acumulação aplicáveis. O ficheiro não substitui essa confirmação.</t>
        </is>
      </c>
    </row>
    <row r="48" ht="32" customHeight="1"/>
    <row r="49" ht="32" customHeight="1">
      <c r="A49" s="25" t="inlineStr">
        <is>
          <t>7 — Legenda visual</t>
        </is>
      </c>
    </row>
    <row r="50" ht="32" customHeight="1">
      <c r="A50" s="27" t="inlineStr">
        <is>
          <t>Cor</t>
        </is>
      </c>
      <c r="B50" s="27" t="inlineStr">
        <is>
          <t>Significado</t>
        </is>
      </c>
    </row>
    <row r="51" ht="32" customHeight="1">
      <c r="A51" s="9" t="inlineStr">
        <is>
          <t>Amarelo-claro</t>
        </is>
      </c>
      <c r="B51" s="9" t="inlineStr">
        <is>
          <t>Célula de introdução ou alteração pelo utilizador.</t>
        </is>
      </c>
    </row>
    <row r="52" ht="32" customHeight="1">
      <c r="A52" s="28" t="inlineStr">
        <is>
          <t>Cinzento-claro</t>
        </is>
      </c>
      <c r="B52" s="28" t="inlineStr">
        <is>
          <t>Fórmula ou resultado protegido.</t>
        </is>
      </c>
    </row>
    <row r="53" ht="32" customHeight="1">
      <c r="A53" s="9" t="inlineStr">
        <is>
          <t>Verde claro</t>
        </is>
      </c>
      <c r="B53" s="9" t="inlineStr">
        <is>
          <t>Resultado tecnicamente calculado ou controlo concluído.</t>
        </is>
      </c>
    </row>
    <row r="54" ht="32" customHeight="1">
      <c r="A54" s="28" t="inlineStr">
        <is>
          <t>Amarelo / laranja</t>
        </is>
      </c>
      <c r="B54" s="28" t="inlineStr">
        <is>
          <t>Confirmação ou revisão necessária.</t>
        </is>
      </c>
    </row>
    <row r="55" ht="32" customHeight="1">
      <c r="A55" s="9" t="inlineStr">
        <is>
          <t>Vermelho claro</t>
        </is>
      </c>
      <c r="B55" s="9" t="inlineStr">
        <is>
          <t>Erro técnico, parâmetro incompleto ou conflito de dados.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H1"/>
  </mergeCells>
  <hyperlinks>
    <hyperlink xmlns:r="http://schemas.openxmlformats.org/officeDocument/2006/relationships" ref="A44" r:id="rId1"/>
    <hyperlink xmlns:r="http://schemas.openxmlformats.org/officeDocument/2006/relationships" ref="A45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2026-08-31T11:09:32Z</dcterms:created>
  <dcterms:modified xmlns:dcterms="http://purl.org/dc/terms/" xmlns:xsi="http://www.w3.org/2001/XMLSchema-instance" xsi:type="dcterms:W3CDTF">2026-08-31T11:09:32Z</dcterms:modified>
</cp:coreProperties>
</file>