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 IVA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"/>
    <numFmt numFmtId="165" formatCode="d/m/yyyy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color rgb="001F2933"/>
      <sz val="10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b val="1"/>
      <color rgb="00FFFFFF"/>
      <sz val="11"/>
    </font>
    <font>
      <name val="Aptos"/>
      <i val="1"/>
      <color rgb="001F2933"/>
      <sz val="9"/>
    </font>
  </fonts>
  <fills count="10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146B4A"/>
      </patternFill>
    </fill>
    <fill>
      <patternFill patternType="solid">
        <fgColor rgb="00E7E6E6"/>
      </patternFill>
    </fill>
    <fill>
      <patternFill patternType="solid">
        <fgColor rgb="00146B7A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165" fontId="2" fillId="9" borderId="1" applyAlignment="1" applyProtection="1" pivotButton="0" quotePrefix="0" xfId="0">
      <alignment horizontal="center" vertical="center"/>
      <protection locked="0" hidden="0"/>
    </xf>
    <xf numFmtId="0" fontId="2" fillId="9" borderId="1" applyAlignment="1" applyProtection="1" pivotButton="0" quotePrefix="0" xfId="0">
      <alignment horizontal="center" vertical="center"/>
      <protection locked="0" hidden="0"/>
    </xf>
    <xf numFmtId="0" fontId="2" fillId="9" borderId="1" applyAlignment="1" applyProtection="1" pivotButton="0" quotePrefix="0" xfId="0">
      <alignment horizontal="left" vertical="center" wrapText="1"/>
      <protection locked="0" hidden="0"/>
    </xf>
    <xf numFmtId="10" fontId="2" fillId="5" borderId="1" applyAlignment="1" pivotButton="0" quotePrefix="0" xfId="0">
      <alignment horizontal="center" vertical="center"/>
    </xf>
    <xf numFmtId="164" fontId="2" fillId="9" borderId="1" applyAlignment="1" applyProtection="1" pivotButton="0" quotePrefix="0" xfId="0">
      <alignment horizontal="center" vertical="center"/>
      <protection locked="0" hidden="0"/>
    </xf>
    <xf numFmtId="0" fontId="2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/>
    </xf>
    <xf numFmtId="0" fontId="2" fillId="9" borderId="1" applyAlignment="1" applyProtection="1" pivotButton="0" quotePrefix="0" xfId="0">
      <alignment horizontal="left" vertical="center"/>
      <protection locked="0" hidden="0"/>
    </xf>
    <xf numFmtId="165" fontId="2" fillId="9" borderId="1" applyAlignment="1" applyProtection="1" pivotButton="0" quotePrefix="0" xfId="0">
      <alignment horizontal="left" vertical="center"/>
      <protection locked="0" hidden="0"/>
    </xf>
    <xf numFmtId="164" fontId="2" fillId="9" borderId="1" applyAlignment="1" applyProtection="1" pivotButton="0" quotePrefix="0" xfId="0">
      <alignment horizontal="left" vertical="center"/>
      <protection locked="0" hidden="0"/>
    </xf>
    <xf numFmtId="0" fontId="2" fillId="5" borderId="1" applyAlignment="1" pivotButton="0" quotePrefix="0" xfId="0">
      <alignment horizontal="left" vertical="center" wrapText="1"/>
    </xf>
    <xf numFmtId="10" fontId="2" fillId="9" borderId="1" applyAlignment="1" applyProtection="1" pivotButton="0" quotePrefix="0" xfId="0">
      <alignment horizontal="center" vertical="center"/>
      <protection locked="0" hidden="0"/>
    </xf>
    <xf numFmtId="10" fontId="2" fillId="5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2" fillId="9" borderId="1" applyAlignment="1" applyProtection="1" pivotButton="0" quotePrefix="0" xfId="0">
      <alignment horizontal="center" vertical="center"/>
      <protection locked="0" hidden="0"/>
    </xf>
    <xf numFmtId="165" fontId="2" fillId="9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3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IVA liquidado e IVA dedutível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'Painel'!B15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'Painel'!$A$16:$A$17</f>
            </numRef>
          </cat>
          <val>
            <numRef>
              <f>'Painel'!$B$16:$B$17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dos registos no intervalo</a:t>
            </a:r>
          </a:p>
        </rich>
      </tx>
    </title>
    <plotArea>
      <pieChart>
        <varyColors val="1"/>
        <ser>
          <idx val="0"/>
          <order val="0"/>
          <tx>
            <strRef>
              <f>'Painel'!B21</f>
            </strRef>
          </tx>
          <spPr>
            <a:solidFill xmlns:a="http://schemas.openxmlformats.org/drawingml/2006/main">
              <a:srgbClr val="146B7A"/>
            </a:solidFill>
            <a:ln xmlns:a="http://schemas.openxmlformats.org/drawingml/2006/main">
              <a:prstDash val="solid"/>
            </a:ln>
          </spPr>
          <cat>
            <numRef>
              <f>'Painel'!$A$22:$A$27</f>
            </numRef>
          </cat>
          <val>
            <numRef>
              <f>'Painel'!$B$22:$B$27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ATRecords" displayName="tblVATRecords" ref="A6:T115" headerRowCount="1">
  <autoFilter ref="A6:T115"/>
  <tableColumns count="20">
    <tableColumn id="1" name="Data do documento"/>
    <tableColumn id="2" name="Data da operação"/>
    <tableColumn id="3" name="Tipo de movimento"/>
    <tableColumn id="4" name="Tipo de documento"/>
    <tableColumn id="5" name="Referência do documento"/>
    <tableColumn id="6" name="NIF / identificação fiscal"/>
    <tableColumn id="7" name="Entidade"/>
    <tableColumn id="8" name="Natureza de IVA"/>
    <tableColumn id="9" name="Código de taxa"/>
    <tableColumn id="10" name="Taxa IVA configurada (%)"/>
    <tableColumn id="11" name="Base tributável (€)"/>
    <tableColumn id="12" name="IVA calculado de controlo (€)"/>
    <tableColumn id="13" name="IVA no documento (€)"/>
    <tableColumn id="14" name="IVA dedutível considerado (€)"/>
    <tableColumn id="15" name="IVA liquidado considerado (€)"/>
    <tableColumn id="16" name="Diferença de controlo (€)"/>
    <tableColumn id="17" name="Estado de controlo"/>
    <tableColumn id="18" name="Estado de conferência"/>
    <tableColumn id="19" name="Observações"/>
    <tableColumn id="20" name="Controlo final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Rates" displayName="tblRates" ref="A12:C17" headerRowCount="1">
  <autoFilter ref="A12:C17"/>
  <tableColumns count="3">
    <tableColumn id="1" name="Código de taxa"/>
    <tableColumn id="2" name="Descrição"/>
    <tableColumn id="3" name="Taxa (%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4" customWidth="1" min="3" max="3"/>
    <col width="29" customWidth="1" min="4" max="4"/>
    <col width="3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6" customHeight="1">
      <c r="A1" s="1" t="inlineStr">
        <is>
          <t>Controlo de IVA — Trabalhador Independente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/>
    <row r="3" ht="42" customHeight="1">
      <c r="A3" s="2" t="inlineStr">
        <is>
          <t>Este ficheiro é um instrumento de controlo interno. Não determina taxas, enquadramento, dedutibilidade, obrigações, prazos ou valores a entregar. Confirme sempre os parâmetros e os registos na fonte aplicável ou com apoio profissional qualificado.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18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/>
    <row r="6">
      <c r="A6" s="3" t="inlineStr">
        <is>
          <t>Intervalo analisado</t>
        </is>
      </c>
      <c r="B6" s="4">
        <f>IFERROR(IF(OR('Parâmetros'!$B$8="",'Parâmetros'!$B$9=""),"Por definir",TEXT('Parâmetros'!$B$8,"d/m/yyyy")&amp;" a "&amp;TEXT('Parâmetros'!$B$9,"d/m/yyyy")),"Por definir")</f>
        <v/>
      </c>
    </row>
    <row r="7">
      <c r="A7" s="3" t="inlineStr">
        <is>
          <t>Estado do intervalo</t>
        </is>
      </c>
      <c r="B7" s="4">
        <f>IFERROR(IF(OR('Parâmetros'!$B$8="",'Parâmetros'!$B$9=""),"INTERVALO POR DEFINIR",IF('Parâmetros'!$B$8&lt;='Parâmetros'!$B$9,"Intervalo válido","REVER — data inicial posterior à final")),"REVER — datas inválidas")</f>
        <v/>
      </c>
    </row>
    <row r="8"/>
    <row r="9">
      <c r="A9" s="5" t="inlineStr">
        <is>
          <t>IVA liquidado considerado</t>
        </is>
      </c>
      <c r="B9" s="6">
        <f>IFERROR(SUMIFS('Registo IVA'!$O$7:$O$115,'Registo IVA'!$A$7:$A$115,"&gt;="&amp;'Parâmetros'!$B$8,'Registo IVA'!$A$7:$A$115,"&lt;="&amp;'Parâmetros'!$B$9),0)</f>
        <v/>
      </c>
      <c r="D9" s="5" t="inlineStr">
        <is>
          <t>Registos não OK</t>
        </is>
      </c>
      <c r="E9" s="4">
        <f>IFERROR(COUNTIFS('Registo IVA'!$A$7:$A$115,"&gt;="&amp;'Parâmetros'!$B$8,'Registo IVA'!$A$7:$A$115,"&lt;="&amp;'Parâmetros'!$B$9,'Registo IVA'!$T$7:$T$115,"&lt;&gt;OK"),0)</f>
        <v/>
      </c>
    </row>
    <row r="10">
      <c r="A10" s="5" t="inlineStr">
        <is>
          <t>IVA dedutível considerado</t>
        </is>
      </c>
      <c r="B10" s="6">
        <f>IFERROR(SUMIFS('Registo IVA'!$N$7:$N$115,'Registo IVA'!$A$7:$A$115,"&gt;="&amp;'Parâmetros'!$B$8,'Registo IVA'!$A$7:$A$115,"&lt;="&amp;'Parâmetros'!$B$9),0)</f>
        <v/>
      </c>
      <c r="D10" s="5" t="inlineStr">
        <is>
          <t>Divergências de cálculo</t>
        </is>
      </c>
      <c r="E10" s="4">
        <f>IFERROR(COUNTIFS('Registo IVA'!$A$7:$A$115,"&gt;="&amp;'Parâmetros'!$B$8,'Registo IVA'!$A$7:$A$115,"&lt;="&amp;'Parâmetros'!$B$9,'Registo IVA'!$T$7:$T$115,"Rever divergência"),0)</f>
        <v/>
      </c>
    </row>
    <row r="11">
      <c r="A11" s="5" t="inlineStr">
        <is>
          <t>Saldo de controlo</t>
        </is>
      </c>
      <c r="B11" s="6">
        <f>IFERROR(B9-B10,0)</f>
        <v/>
      </c>
      <c r="D11" s="5" t="inlineStr">
        <is>
          <t>Registos por confirmar</t>
        </is>
      </c>
      <c r="E11" s="4">
        <f>IFERROR(COUNTIFS('Registo IVA'!$A$7:$A$115,"&gt;="&amp;'Parâmetros'!$B$8,'Registo IVA'!$A$7:$A$115,"&lt;="&amp;'Parâmetros'!$B$9,'Registo IVA'!$T$7:$T$115,"Por confirmar"),0)</f>
        <v/>
      </c>
    </row>
    <row r="12">
      <c r="A12" s="5" t="inlineStr">
        <is>
          <t>Registos incluídos</t>
        </is>
      </c>
      <c r="B12" s="4">
        <f>IFERROR(COUNTIFS('Registo IVA'!$A$7:$A$115,"&gt;="&amp;'Parâmetros'!$B$8,'Registo IVA'!$A$7:$A$115,"&lt;="&amp;'Parâmetros'!$B$9),0)</f>
        <v/>
      </c>
      <c r="D12" s="5" t="inlineStr">
        <is>
          <t>Controlo final do período</t>
        </is>
      </c>
      <c r="E12" s="4">
        <f>IFERROR(IF(B12=0,"SEM DADOS — introduza registos",IF(AND(ABS(B11-(B9-B10))&lt;='Parâmetros'!$B$10,E9=0),"OK — controlo concluído","REVER — existem registos pendentes, por confirmar ou divergentes")),"REVER — verificar parâmetros e registos")</f>
        <v/>
      </c>
    </row>
    <row r="13">
      <c r="E13">
        <f>""</f>
        <v/>
      </c>
    </row>
    <row r="14">
      <c r="E14">
        <f>""</f>
        <v/>
      </c>
    </row>
    <row r="15">
      <c r="A15" s="7" t="inlineStr">
        <is>
          <t>Montante</t>
        </is>
      </c>
      <c r="B15" s="7" t="inlineStr">
        <is>
          <t>Valor</t>
        </is>
      </c>
      <c r="E15">
        <f>""</f>
        <v/>
      </c>
    </row>
    <row r="16">
      <c r="A16" s="8" t="inlineStr">
        <is>
          <t>IVA liquidado considerado</t>
        </is>
      </c>
      <c r="B16" s="9">
        <f>B9</f>
        <v/>
      </c>
      <c r="E16">
        <f>""</f>
        <v/>
      </c>
    </row>
    <row r="17">
      <c r="A17" s="8" t="inlineStr">
        <is>
          <t>IVA dedutível considerado</t>
        </is>
      </c>
      <c r="B17" s="9">
        <f>B10</f>
        <v/>
      </c>
      <c r="E17">
        <f>""</f>
        <v/>
      </c>
    </row>
    <row r="18">
      <c r="E18">
        <f>""</f>
        <v/>
      </c>
    </row>
    <row r="19">
      <c r="E19">
        <f>""</f>
        <v/>
      </c>
    </row>
    <row r="20">
      <c r="E20">
        <f>""</f>
        <v/>
      </c>
    </row>
    <row r="21">
      <c r="A21" s="7" t="inlineStr">
        <is>
          <t>Situação do controlo</t>
        </is>
      </c>
      <c r="B21" s="7" t="inlineStr">
        <is>
          <t>N.º de registos</t>
        </is>
      </c>
      <c r="E21">
        <f>""</f>
        <v/>
      </c>
    </row>
    <row r="22">
      <c r="A22" s="8" t="inlineStr">
        <is>
          <t>OK</t>
        </is>
      </c>
      <c r="B22" s="10">
        <f>IFERROR(COUNTIFS('Registo IVA'!$A$7:$A$115,"&gt;="&amp;'Parâmetros'!$B$8,'Registo IVA'!$A$7:$A$115,"&lt;="&amp;'Parâmetros'!$B$9,'Registo IVA'!$T$7:$T$115,A22),0)</f>
        <v/>
      </c>
      <c r="E22">
        <f>""</f>
        <v/>
      </c>
    </row>
    <row r="23">
      <c r="A23" s="11" t="inlineStr">
        <is>
          <t>Pendente</t>
        </is>
      </c>
      <c r="B23" s="10">
        <f>IFERROR(COUNTIFS('Registo IVA'!$A$7:$A$115,"&gt;="&amp;'Parâmetros'!$B$8,'Registo IVA'!$A$7:$A$115,"&lt;="&amp;'Parâmetros'!$B$9,'Registo IVA'!$T$7:$T$115,A23),0)</f>
        <v/>
      </c>
      <c r="E23">
        <f>""</f>
        <v/>
      </c>
    </row>
    <row r="24">
      <c r="A24" s="8" t="inlineStr">
        <is>
          <t>Por confirmar</t>
        </is>
      </c>
      <c r="B24" s="10">
        <f>IFERROR(COUNTIFS('Registo IVA'!$A$7:$A$115,"&gt;="&amp;'Parâmetros'!$B$8,'Registo IVA'!$A$7:$A$115,"&lt;="&amp;'Parâmetros'!$B$9,'Registo IVA'!$T$7:$T$115,A24),0)</f>
        <v/>
      </c>
      <c r="E24">
        <f>""</f>
        <v/>
      </c>
    </row>
    <row r="25">
      <c r="A25" s="11" t="inlineStr">
        <is>
          <t>Rever divergência</t>
        </is>
      </c>
      <c r="B25" s="10">
        <f>IFERROR(COUNTIFS('Registo IVA'!$A$7:$A$115,"&gt;="&amp;'Parâmetros'!$B$8,'Registo IVA'!$A$7:$A$115,"&lt;="&amp;'Parâmetros'!$B$9,'Registo IVA'!$T$7:$T$115,A25),0)</f>
        <v/>
      </c>
      <c r="E25">
        <f>""</f>
        <v/>
      </c>
    </row>
    <row r="26">
      <c r="A26" s="8" t="inlineStr">
        <is>
          <t>Incompleto</t>
        </is>
      </c>
      <c r="B26" s="10">
        <f>IFERROR(COUNTIFS('Registo IVA'!$A$7:$A$115,"&gt;="&amp;'Parâmetros'!$B$8,'Registo IVA'!$A$7:$A$115,"&lt;="&amp;'Parâmetros'!$B$9,'Registo IVA'!$T$7:$T$115,A26),0)</f>
        <v/>
      </c>
      <c r="E26">
        <f>""</f>
        <v/>
      </c>
    </row>
    <row r="27">
      <c r="A27" s="11" t="inlineStr">
        <is>
          <t>Rever</t>
        </is>
      </c>
      <c r="B27" s="10">
        <f>IFERROR(COUNTIFS('Registo IVA'!$A$7:$A$115,"&gt;="&amp;'Parâmetros'!$B$8,'Registo IVA'!$A$7:$A$115,"&lt;="&amp;'Parâmetros'!$B$9,'Registo IVA'!$T$7:$T$115,A27),0)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 ht="28" customHeight="1">
      <c r="A30" s="12" t="inlineStr">
        <is>
          <t>Os valores apresentados dependem exclusivamente dos parâmetros e dos montantes introduzidos no «Registo IVA».</t>
        </is>
      </c>
      <c r="B30" s="12">
        <f>""</f>
        <v/>
      </c>
      <c r="C30" s="12" t="n"/>
      <c r="D30" s="12" t="n"/>
      <c r="E30" s="12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N1"/>
  </mergeCells>
  <conditionalFormatting sqref="B7">
    <cfRule type="expression" priority="1" dxfId="0">
      <formula>LEFT($B$7,9)="Intervalo"</formula>
    </cfRule>
    <cfRule type="expression" priority="2" dxfId="1">
      <formula>LEFT($B$7,5)="REVER"</formula>
    </cfRule>
    <cfRule type="expression" priority="3" dxfId="2">
      <formula>ISNUMBER(FIND("POR DEFINIR",$B$7))</formula>
    </cfRule>
  </conditionalFormatting>
  <conditionalFormatting sqref="E12">
    <cfRule type="expression" priority="4" dxfId="0">
      <formula>LEFT($E$12,2)="OK"</formula>
    </cfRule>
    <cfRule type="expression" priority="5" dxfId="2">
      <formula>LEFT($E$12,9)="SEM DADOS"</formula>
    </cfRule>
    <cfRule type="expression" priority="6" dxfId="1">
      <formula>LEFT($E$12,5)="REVER"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17" customWidth="1" min="4" max="4"/>
    <col width="20" customWidth="1" min="5" max="5"/>
    <col width="18" customWidth="1" min="6" max="6"/>
    <col width="32" customWidth="1" min="7" max="7"/>
    <col width="30" customWidth="1" min="8" max="8"/>
    <col width="16" customWidth="1" min="9" max="9"/>
    <col width="19" customWidth="1" min="10" max="10"/>
    <col width="18" customWidth="1" min="11" max="11"/>
    <col width="22" customWidth="1" min="12" max="12"/>
    <col width="18" customWidth="1" min="13" max="13"/>
    <col width="22" customWidth="1" min="14" max="14"/>
    <col width="22" customWidth="1" min="15" max="15"/>
    <col width="20" customWidth="1" min="16" max="16"/>
    <col width="18" customWidth="1" min="17" max="17"/>
    <col width="18" customWidth="1" min="18" max="18"/>
    <col width="36" customWidth="1" min="19" max="19"/>
    <col width="22" customWidth="1" min="20" max="20"/>
  </cols>
  <sheetData>
    <row r="1" ht="26" customHeight="1">
      <c r="A1" s="1" t="inlineStr">
        <is>
          <t>Registo de documentos e controlo de IVA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3" t="n"/>
    </row>
    <row r="2" ht="34" customHeight="1">
      <c r="A2" s="2" t="inlineStr">
        <is>
          <t>Preencha os valores a partir dos documentos e do enquadramento confirmado. Os campos de IVA liquidado e IVA dedutível são manuais; o ficheiro não decide a sua aplicabilidade.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4" ht="22" customHeight="1">
      <c r="A4" s="13" t="inlineStr">
        <is>
          <t>Linhas de exemplo fictícias: substitua-as ou elimine-as antes de utilizar o ficheiro com dados reais.</t>
        </is>
      </c>
      <c r="B4" s="13" t="n"/>
      <c r="C4" s="13" t="n"/>
      <c r="D4" s="13" t="n"/>
      <c r="E4" s="13" t="n"/>
      <c r="F4" s="13" t="n"/>
      <c r="G4" s="13" t="n"/>
      <c r="H4" s="13" t="n"/>
      <c r="I4" s="13" t="n"/>
      <c r="J4" s="13" t="n"/>
      <c r="K4" s="13" t="n"/>
      <c r="L4" s="13" t="n"/>
      <c r="M4" s="13" t="n"/>
      <c r="N4" s="13" t="n"/>
      <c r="O4" s="13" t="n"/>
      <c r="P4" s="13" t="n"/>
      <c r="Q4" s="13" t="n"/>
      <c r="R4" s="13" t="n"/>
      <c r="S4" s="13" t="n"/>
      <c r="T4" s="13" t="n"/>
    </row>
    <row r="6" ht="42" customHeight="1">
      <c r="A6" s="14" t="inlineStr">
        <is>
          <t>Data do documento</t>
        </is>
      </c>
      <c r="B6" s="14" t="inlineStr">
        <is>
          <t>Data da operação</t>
        </is>
      </c>
      <c r="C6" s="14" t="inlineStr">
        <is>
          <t>Tipo de movimento</t>
        </is>
      </c>
      <c r="D6" s="14" t="inlineStr">
        <is>
          <t>Tipo de documento</t>
        </is>
      </c>
      <c r="E6" s="14" t="inlineStr">
        <is>
          <t>Referência do documento</t>
        </is>
      </c>
      <c r="F6" s="14" t="inlineStr">
        <is>
          <t>NIF / identificação fiscal</t>
        </is>
      </c>
      <c r="G6" s="14" t="inlineStr">
        <is>
          <t>Entidade</t>
        </is>
      </c>
      <c r="H6" s="14" t="inlineStr">
        <is>
          <t>Natureza de IVA</t>
        </is>
      </c>
      <c r="I6" s="14" t="inlineStr">
        <is>
          <t>Código de taxa</t>
        </is>
      </c>
      <c r="J6" s="14" t="inlineStr">
        <is>
          <t>Taxa IVA configurada (%)</t>
        </is>
      </c>
      <c r="K6" s="14" t="inlineStr">
        <is>
          <t>Base tributável (€)</t>
        </is>
      </c>
      <c r="L6" s="14" t="inlineStr">
        <is>
          <t>IVA calculado de controlo (€)</t>
        </is>
      </c>
      <c r="M6" s="14" t="inlineStr">
        <is>
          <t>IVA no documento (€)</t>
        </is>
      </c>
      <c r="N6" s="14" t="inlineStr">
        <is>
          <t>IVA dedutível considerado (€)</t>
        </is>
      </c>
      <c r="O6" s="14" t="inlineStr">
        <is>
          <t>IVA liquidado considerado (€)</t>
        </is>
      </c>
      <c r="P6" s="14" t="inlineStr">
        <is>
          <t>Diferença de controlo (€)</t>
        </is>
      </c>
      <c r="Q6" s="14" t="inlineStr">
        <is>
          <t>Estado de controlo</t>
        </is>
      </c>
      <c r="R6" s="14" t="inlineStr">
        <is>
          <t>Estado de conferência</t>
        </is>
      </c>
      <c r="S6" s="14" t="inlineStr">
        <is>
          <t>Observações</t>
        </is>
      </c>
      <c r="T6" s="14" t="inlineStr">
        <is>
          <t>Controlo final</t>
        </is>
      </c>
    </row>
    <row r="7" ht="30" customHeight="1">
      <c r="A7" s="34" t="n">
        <v>46025</v>
      </c>
      <c r="B7" s="34" t="n">
        <v>46025</v>
      </c>
      <c r="C7" s="16" t="inlineStr">
        <is>
          <t>Emitido</t>
        </is>
      </c>
      <c r="D7" s="16" t="inlineStr">
        <is>
          <t>Fatura-recibo</t>
        </is>
      </c>
      <c r="E7" s="16" t="inlineStr">
        <is>
          <t>FR-EX-2026-001</t>
        </is>
      </c>
      <c r="F7" s="16" t="inlineStr">
        <is>
          <t>000000001</t>
        </is>
      </c>
      <c r="G7" s="17" t="inlineStr">
        <is>
          <t>Oficina Verde, Lda. (exemplo)</t>
        </is>
      </c>
      <c r="H7" s="17" t="inlineStr">
        <is>
          <t>Taxável — taxa configurada</t>
        </is>
      </c>
      <c r="I7" s="16" t="inlineStr">
        <is>
          <t>A confirmar</t>
        </is>
      </c>
      <c r="J7" s="18">
        <f>IF($A7="","",IF($I7="","",IFERROR(VLOOKUP($I7,'Parâmetros'!$A$13:$C$17,3,FALSE),"")))</f>
        <v/>
      </c>
      <c r="K7" s="19" t="n">
        <v>750</v>
      </c>
      <c r="L7" s="9">
        <f>IFERROR(IF(OR($A7="",$K7="",$J7=""),"",ROUND($K7*$J7,2)),"")</f>
        <v/>
      </c>
      <c r="M7" s="19" t="n"/>
      <c r="N7" s="19" t="n"/>
      <c r="O7" s="19" t="n"/>
      <c r="P7" s="9">
        <f>IFERROR(IF(OR($A7="",$L7="",$M7=""),"",$M7-$L7),"")</f>
        <v/>
      </c>
      <c r="Q7" s="20">
        <f>IFERROR(IF($A7="","",IF(OR($L7="",$M7=""),"Por confirmar",IF(ABS($P7)&lt;='Parâmetros'!$B$10,"Conforme","Divergência"))),"Por confirmar")</f>
        <v/>
      </c>
      <c r="R7" s="16" t="inlineStr">
        <is>
          <t>A confirmar</t>
        </is>
      </c>
      <c r="S7" s="17" t="inlineStr">
        <is>
          <t>Prestação de serviços de exemplo</t>
        </is>
      </c>
      <c r="T7" s="20">
        <f>IFERROR(IF($A7="","",IF(OR($C7="",$D7="",$E7="",$G7="",$H7=""),"Incompleto",IF($Q7="Divergência","Rever divergência",IF($Q7="Por confirmar","Por confirmar",IF($R7="Conferido","OK","Pendente"))))),"Rever")</f>
        <v/>
      </c>
    </row>
    <row r="8" ht="30" customHeight="1">
      <c r="A8" s="34" t="n">
        <v>46028</v>
      </c>
      <c r="B8" s="34" t="n">
        <v>46028</v>
      </c>
      <c r="C8" s="16" t="inlineStr">
        <is>
          <t>Recebido</t>
        </is>
      </c>
      <c r="D8" s="16" t="inlineStr">
        <is>
          <t>Fatura</t>
        </is>
      </c>
      <c r="E8" s="16" t="inlineStr">
        <is>
          <t>F-EX-2026-014</t>
        </is>
      </c>
      <c r="F8" s="16" t="inlineStr">
        <is>
          <t>000000002</t>
        </is>
      </c>
      <c r="G8" s="17" t="inlineStr">
        <is>
          <t>Papelaria da Vila, Lda. (exemplo)</t>
        </is>
      </c>
      <c r="H8" s="17" t="inlineStr">
        <is>
          <t>Taxável — taxa configurada</t>
        </is>
      </c>
      <c r="I8" s="16" t="inlineStr">
        <is>
          <t>A confirmar</t>
        </is>
      </c>
      <c r="J8" s="18">
        <f>IF($A8="","",IF($I8="","",IFERROR(VLOOKUP($I8,'Parâmetros'!$A$13:$C$17,3,FALSE),"")))</f>
        <v/>
      </c>
      <c r="K8" s="19" t="n">
        <v>84.5</v>
      </c>
      <c r="L8" s="9">
        <f>IFERROR(IF(OR($A8="",$K8="",$J8=""),"",ROUND($K8*$J8,2)),"")</f>
        <v/>
      </c>
      <c r="M8" s="19" t="n"/>
      <c r="N8" s="19" t="n"/>
      <c r="O8" s="19" t="n"/>
      <c r="P8" s="9">
        <f>IFERROR(IF(OR($A8="",$L8="",$M8=""),"",$M8-$L8),"")</f>
        <v/>
      </c>
      <c r="Q8" s="20">
        <f>IFERROR(IF($A8="","",IF(OR($L8="",$M8=""),"Por confirmar",IF(ABS($P8)&lt;='Parâmetros'!$B$10,"Conforme","Divergência"))),"Por confirmar")</f>
        <v/>
      </c>
      <c r="R8" s="16" t="inlineStr">
        <is>
          <t>Pendente</t>
        </is>
      </c>
      <c r="S8" s="17" t="inlineStr">
        <is>
          <t>Material de escritório de exemplo</t>
        </is>
      </c>
      <c r="T8" s="20">
        <f>IFERROR(IF($A8="","",IF(OR($C8="",$D8="",$E8="",$G8="",$H8=""),"Incompleto",IF($Q8="Divergência","Rever divergência",IF($Q8="Por confirmar","Por confirmar",IF($R8="Conferido","OK","Pendente"))))),"Rever")</f>
        <v/>
      </c>
    </row>
    <row r="9" ht="30" customHeight="1">
      <c r="A9" s="34" t="n">
        <v>46037</v>
      </c>
      <c r="B9" s="34" t="n">
        <v>46037</v>
      </c>
      <c r="C9" s="16" t="inlineStr">
        <is>
          <t>Emitido</t>
        </is>
      </c>
      <c r="D9" s="16" t="inlineStr">
        <is>
          <t>Fatura</t>
        </is>
      </c>
      <c r="E9" s="16" t="inlineStr">
        <is>
          <t>FT-EX-2026-002</t>
        </is>
      </c>
      <c r="F9" s="16" t="inlineStr">
        <is>
          <t>000000003</t>
        </is>
      </c>
      <c r="G9" s="17" t="inlineStr">
        <is>
          <t>Associação Horizonte (exemplo)</t>
        </is>
      </c>
      <c r="H9" s="17" t="inlineStr">
        <is>
          <t>Isenta / não liquidado — confirmar</t>
        </is>
      </c>
      <c r="I9" s="16" t="inlineStr">
        <is>
          <t>A confirmar</t>
        </is>
      </c>
      <c r="J9" s="18">
        <f>IF($A9="","",IF($I9="","",IFERROR(VLOOKUP($I9,'Parâmetros'!$A$13:$C$17,3,FALSE),"")))</f>
        <v/>
      </c>
      <c r="K9" s="19" t="n">
        <v>300</v>
      </c>
      <c r="L9" s="9">
        <f>IFERROR(IF(OR($A9="",$K9="",$J9=""),"",ROUND($K9*$J9,2)),"")</f>
        <v/>
      </c>
      <c r="M9" s="19" t="n"/>
      <c r="N9" s="19" t="n"/>
      <c r="O9" s="19" t="n"/>
      <c r="P9" s="9">
        <f>IFERROR(IF(OR($A9="",$L9="",$M9=""),"",$M9-$L9),"")</f>
        <v/>
      </c>
      <c r="Q9" s="20">
        <f>IFERROR(IF($A9="","",IF(OR($L9="",$M9=""),"Por confirmar",IF(ABS($P9)&lt;='Parâmetros'!$B$10,"Conforme","Divergência"))),"Por confirmar")</f>
        <v/>
      </c>
      <c r="R9" s="16" t="inlineStr">
        <is>
          <t>A confirmar</t>
        </is>
      </c>
      <c r="S9" s="17" t="inlineStr">
        <is>
          <t>Serviço sujeito a confirmação</t>
        </is>
      </c>
      <c r="T9" s="20">
        <f>IFERROR(IF($A9="","",IF(OR($C9="",$D9="",$E9="",$G9="",$H9=""),"Incompleto",IF($Q9="Divergência","Rever divergência",IF($Q9="Por confirmar","Por confirmar",IF($R9="Conferido","OK","Pendente"))))),"Rever")</f>
        <v/>
      </c>
    </row>
    <row r="10" ht="30" customHeight="1">
      <c r="A10" s="34" t="n">
        <v>46052</v>
      </c>
      <c r="B10" s="34" t="n">
        <v>46052</v>
      </c>
      <c r="C10" s="16" t="inlineStr">
        <is>
          <t>Recebido</t>
        </is>
      </c>
      <c r="D10" s="16" t="inlineStr">
        <is>
          <t>Fatura</t>
        </is>
      </c>
      <c r="E10" s="16" t="inlineStr">
        <is>
          <t>F-EX-2026-028</t>
        </is>
      </c>
      <c r="F10" s="16" t="inlineStr">
        <is>
          <t>000000004</t>
        </is>
      </c>
      <c r="G10" s="17" t="inlineStr">
        <is>
          <t>Serviços Digitais Atlântico, Lda. (exemplo)</t>
        </is>
      </c>
      <c r="H10" s="17" t="inlineStr">
        <is>
          <t>Taxável — taxa configurada</t>
        </is>
      </c>
      <c r="I10" s="16" t="inlineStr">
        <is>
          <t>A confirmar</t>
        </is>
      </c>
      <c r="J10" s="18">
        <f>IF($A10="","",IF($I10="","",IFERROR(VLOOKUP($I10,'Parâmetros'!$A$13:$C$17,3,FALSE),"")))</f>
        <v/>
      </c>
      <c r="K10" s="19" t="n">
        <v>49.99</v>
      </c>
      <c r="L10" s="9">
        <f>IFERROR(IF(OR($A10="",$K10="",$J10=""),"",ROUND($K10*$J10,2)),"")</f>
        <v/>
      </c>
      <c r="M10" s="19" t="n"/>
      <c r="N10" s="19" t="n"/>
      <c r="O10" s="19" t="n"/>
      <c r="P10" s="9">
        <f>IFERROR(IF(OR($A10="",$L10="",$M10=""),"",$M10-$L10),"")</f>
        <v/>
      </c>
      <c r="Q10" s="20">
        <f>IFERROR(IF($A10="","",IF(OR($L10="",$M10=""),"Por confirmar",IF(ABS($P10)&lt;='Parâmetros'!$B$10,"Conforme","Divergência"))),"Por confirmar")</f>
        <v/>
      </c>
      <c r="R10" s="16" t="inlineStr">
        <is>
          <t>Pendente</t>
        </is>
      </c>
      <c r="S10" s="17" t="inlineStr">
        <is>
          <t>Subscrição profissional de exemplo</t>
        </is>
      </c>
      <c r="T10" s="20">
        <f>IFERROR(IF($A10="","",IF(OR($C10="",$D10="",$E10="",$G10="",$H10=""),"Incompleto",IF($Q10="Divergência","Rever divergência",IF($Q10="Por confirmar","Por confirmar",IF($R10="Conferido","OK","Pendente"))))),"Rever")</f>
        <v/>
      </c>
    </row>
    <row r="11" ht="30" customHeight="1">
      <c r="A11" s="34" t="n">
        <v>46058</v>
      </c>
      <c r="B11" s="34" t="n">
        <v>46058</v>
      </c>
      <c r="C11" s="16" t="inlineStr">
        <is>
          <t>Emitido</t>
        </is>
      </c>
      <c r="D11" s="16" t="inlineStr">
        <is>
          <t>Nota de crédito</t>
        </is>
      </c>
      <c r="E11" s="16" t="inlineStr">
        <is>
          <t>NC-EX-2026-001</t>
        </is>
      </c>
      <c r="F11" s="16" t="inlineStr">
        <is>
          <t>000000001</t>
        </is>
      </c>
      <c r="G11" s="17" t="inlineStr">
        <is>
          <t>Oficina Verde, Lda. (exemplo)</t>
        </is>
      </c>
      <c r="H11" s="17" t="inlineStr">
        <is>
          <t>Taxável — taxa configurada</t>
        </is>
      </c>
      <c r="I11" s="16" t="inlineStr">
        <is>
          <t>A confirmar</t>
        </is>
      </c>
      <c r="J11" s="18">
        <f>IF($A11="","",IF($I11="","",IFERROR(VLOOKUP($I11,'Parâmetros'!$A$13:$C$17,3,FALSE),"")))</f>
        <v/>
      </c>
      <c r="K11" s="19" t="n">
        <v>-120</v>
      </c>
      <c r="L11" s="9">
        <f>IFERROR(IF(OR($A11="",$K11="",$J11=""),"",ROUND($K11*$J11,2)),"")</f>
        <v/>
      </c>
      <c r="M11" s="19" t="n"/>
      <c r="N11" s="19" t="n"/>
      <c r="O11" s="19" t="n"/>
      <c r="P11" s="9">
        <f>IFERROR(IF(OR($A11="",$L11="",$M11=""),"",$M11-$L11),"")</f>
        <v/>
      </c>
      <c r="Q11" s="20">
        <f>IFERROR(IF($A11="","",IF(OR($L11="",$M11=""),"Por confirmar",IF(ABS($P11)&lt;='Parâmetros'!$B$10,"Conforme","Divergência"))),"Por confirmar")</f>
        <v/>
      </c>
      <c r="R11" s="16" t="inlineStr">
        <is>
          <t>A confirmar</t>
        </is>
      </c>
      <c r="S11" s="17" t="inlineStr">
        <is>
          <t>Correcção de documento anterior</t>
        </is>
      </c>
      <c r="T11" s="20">
        <f>IFERROR(IF($A11="","",IF(OR($C11="",$D11="",$E11="",$G11="",$H11=""),"Incompleto",IF($Q11="Divergência","Rever divergência",IF($Q11="Por confirmar","Por confirmar",IF($R11="Conferido","OK","Pendente"))))),"Rever")</f>
        <v/>
      </c>
    </row>
    <row r="12" ht="30" customHeight="1">
      <c r="A12" s="34" t="n">
        <v>46065</v>
      </c>
      <c r="B12" s="34" t="n">
        <v>46065</v>
      </c>
      <c r="C12" s="16" t="inlineStr">
        <is>
          <t>Recebido</t>
        </is>
      </c>
      <c r="D12" s="16" t="inlineStr">
        <is>
          <t>Recibo</t>
        </is>
      </c>
      <c r="E12" s="16" t="inlineStr">
        <is>
          <t>RC-EX-2026-006</t>
        </is>
      </c>
      <c r="F12" s="16" t="inlineStr">
        <is>
          <t>000000005</t>
        </is>
      </c>
      <c r="G12" s="17" t="inlineStr">
        <is>
          <t>Protecção Profissional, S.A. (exemplo)</t>
        </is>
      </c>
      <c r="H12" s="17" t="inlineStr">
        <is>
          <t>A confirmar</t>
        </is>
      </c>
      <c r="I12" s="16" t="inlineStr">
        <is>
          <t>A confirmar</t>
        </is>
      </c>
      <c r="J12" s="18">
        <f>IF($A12="","",IF($I12="","",IFERROR(VLOOKUP($I12,'Parâmetros'!$A$13:$C$17,3,FALSE),"")))</f>
        <v/>
      </c>
      <c r="K12" s="19" t="n">
        <v>180</v>
      </c>
      <c r="L12" s="9">
        <f>IFERROR(IF(OR($A12="",$K12="",$J12=""),"",ROUND($K12*$J12,2)),"")</f>
        <v/>
      </c>
      <c r="M12" s="19" t="n"/>
      <c r="N12" s="19" t="n"/>
      <c r="O12" s="19" t="n"/>
      <c r="P12" s="9">
        <f>IFERROR(IF(OR($A12="",$L12="",$M12=""),"",$M12-$L12),"")</f>
        <v/>
      </c>
      <c r="Q12" s="20">
        <f>IFERROR(IF($A12="","",IF(OR($L12="",$M12=""),"Por confirmar",IF(ABS($P12)&lt;='Parâmetros'!$B$10,"Conforme","Divergência"))),"Por confirmar")</f>
        <v/>
      </c>
      <c r="R12" s="16" t="inlineStr">
        <is>
          <t>A confirmar</t>
        </is>
      </c>
      <c r="S12" s="17" t="inlineStr">
        <is>
          <t>Documento a classificar</t>
        </is>
      </c>
      <c r="T12" s="20">
        <f>IFERROR(IF($A12="","",IF(OR($C12="",$D12="",$E12="",$G12="",$H12=""),"Incompleto",IF($Q12="Divergência","Rever divergência",IF($Q12="Por confirmar","Por confirmar",IF($R12="Conferido","OK","Pendente"))))),"Rever")</f>
        <v/>
      </c>
    </row>
    <row r="13" ht="30" customHeight="1">
      <c r="A13" s="34" t="n">
        <v>46071</v>
      </c>
      <c r="B13" s="34" t="n">
        <v>46071</v>
      </c>
      <c r="C13" s="16" t="inlineStr">
        <is>
          <t>Regularização</t>
        </is>
      </c>
      <c r="D13" s="16" t="inlineStr">
        <is>
          <t>Outro documento</t>
        </is>
      </c>
      <c r="E13" s="16" t="inlineStr">
        <is>
          <t>REG-EX-2026-001</t>
        </is>
      </c>
      <c r="F13" s="16" t="inlineStr">
        <is>
          <t>000000000</t>
        </is>
      </c>
      <c r="G13" s="17" t="inlineStr">
        <is>
          <t>Ajuste interno de exemplo</t>
        </is>
      </c>
      <c r="H13" s="17" t="inlineStr">
        <is>
          <t>Autoliquidação / outro — confirmar</t>
        </is>
      </c>
      <c r="I13" s="16" t="inlineStr">
        <is>
          <t>A confirmar</t>
        </is>
      </c>
      <c r="J13" s="18">
        <f>IF($A13="","",IF($I13="","",IFERROR(VLOOKUP($I13,'Parâmetros'!$A$13:$C$17,3,FALSE),"")))</f>
        <v/>
      </c>
      <c r="K13" s="19" t="n"/>
      <c r="L13" s="9">
        <f>IFERROR(IF(OR($A13="",$K13="",$J13=""),"",ROUND($K13*$J13,2)),"")</f>
        <v/>
      </c>
      <c r="M13" s="19" t="n"/>
      <c r="N13" s="19" t="n"/>
      <c r="O13" s="19" t="n"/>
      <c r="P13" s="9">
        <f>IFERROR(IF(OR($A13="",$L13="",$M13=""),"",$M13-$L13),"")</f>
        <v/>
      </c>
      <c r="Q13" s="20">
        <f>IFERROR(IF($A13="","",IF(OR($L13="",$M13=""),"Por confirmar",IF(ABS($P13)&lt;='Parâmetros'!$B$10,"Conforme","Divergência"))),"Por confirmar")</f>
        <v/>
      </c>
      <c r="R13" s="16" t="inlineStr">
        <is>
          <t>A confirmar</t>
        </is>
      </c>
      <c r="S13" s="17" t="inlineStr">
        <is>
          <t>Introduzir montantes confirmados, se aplicável</t>
        </is>
      </c>
      <c r="T13" s="20">
        <f>IFERROR(IF($A13="","",IF(OR($C13="",$D13="",$E13="",$G13="",$H13=""),"Incompleto",IF($Q13="Divergência","Rever divergência",IF($Q13="Por confirmar","Por confirmar",IF($R13="Conferido","OK","Pendente"))))),"Rever")</f>
        <v/>
      </c>
    </row>
    <row r="14" ht="30" customHeight="1">
      <c r="A14" s="34" t="n">
        <v>46084</v>
      </c>
      <c r="B14" s="34" t="n">
        <v>46084</v>
      </c>
      <c r="C14" s="16" t="inlineStr">
        <is>
          <t>Emitido</t>
        </is>
      </c>
      <c r="D14" s="16" t="inlineStr">
        <is>
          <t>Fatura</t>
        </is>
      </c>
      <c r="E14" s="16" t="inlineStr">
        <is>
          <t>FT-EX-2026-003</t>
        </is>
      </c>
      <c r="F14" s="16" t="inlineStr">
        <is>
          <t>000000006</t>
        </is>
      </c>
      <c r="G14" s="17" t="inlineStr">
        <is>
          <t>Construções Norte, Lda. (exemplo)</t>
        </is>
      </c>
      <c r="H14" s="17" t="inlineStr">
        <is>
          <t>Taxável — taxa configurada</t>
        </is>
      </c>
      <c r="I14" s="16" t="inlineStr">
        <is>
          <t>A confirmar</t>
        </is>
      </c>
      <c r="J14" s="18">
        <f>IF($A14="","",IF($I14="","",IFERROR(VLOOKUP($I14,'Parâmetros'!$A$13:$C$17,3,FALSE),"")))</f>
        <v/>
      </c>
      <c r="K14" s="19" t="n">
        <v>1200</v>
      </c>
      <c r="L14" s="9">
        <f>IFERROR(IF(OR($A14="",$K14="",$J14=""),"",ROUND($K14*$J14,2)),"")</f>
        <v/>
      </c>
      <c r="M14" s="19" t="n"/>
      <c r="N14" s="19" t="n"/>
      <c r="O14" s="19" t="n"/>
      <c r="P14" s="9">
        <f>IFERROR(IF(OR($A14="",$L14="",$M14=""),"",$M14-$L14),"")</f>
        <v/>
      </c>
      <c r="Q14" s="20">
        <f>IFERROR(IF($A14="","",IF(OR($L14="",$M14=""),"Por confirmar",IF(ABS($P14)&lt;='Parâmetros'!$B$10,"Conforme","Divergência"))),"Por confirmar")</f>
        <v/>
      </c>
      <c r="R14" s="16" t="inlineStr">
        <is>
          <t>Pendente</t>
        </is>
      </c>
      <c r="S14" s="17" t="inlineStr">
        <is>
          <t>Prestação de serviços de exemplo</t>
        </is>
      </c>
      <c r="T14" s="20">
        <f>IFERROR(IF($A14="","",IF(OR($C14="",$D14="",$E14="",$G14="",$H14=""),"Incompleto",IF($Q14="Divergência","Rever divergência",IF($Q14="Por confirmar","Por confirmar",IF($R14="Conferido","OK","Pendente"))))),"Rever")</f>
        <v/>
      </c>
    </row>
    <row r="15" ht="30" customHeight="1">
      <c r="A15" s="34" t="n">
        <v>46089</v>
      </c>
      <c r="B15" s="34" t="n">
        <v>46089</v>
      </c>
      <c r="C15" s="16" t="inlineStr">
        <is>
          <t>Recebido</t>
        </is>
      </c>
      <c r="D15" s="16" t="inlineStr">
        <is>
          <t>Fatura</t>
        </is>
      </c>
      <c r="E15" s="16" t="inlineStr">
        <is>
          <t>F-EX-2026-041</t>
        </is>
      </c>
      <c r="F15" s="16" t="inlineStr">
        <is>
          <t>000000007</t>
        </is>
      </c>
      <c r="G15" s="17" t="inlineStr">
        <is>
          <t>Equipamento Técnico, Lda. (exemplo)</t>
        </is>
      </c>
      <c r="H15" s="17" t="inlineStr">
        <is>
          <t>Taxável — taxa configurada</t>
        </is>
      </c>
      <c r="I15" s="16" t="inlineStr">
        <is>
          <t>A confirmar</t>
        </is>
      </c>
      <c r="J15" s="18">
        <f>IF($A15="","",IF($I15="","",IFERROR(VLOOKUP($I15,'Parâmetros'!$A$13:$C$17,3,FALSE),"")))</f>
        <v/>
      </c>
      <c r="K15" s="19" t="n">
        <v>410</v>
      </c>
      <c r="L15" s="9">
        <f>IFERROR(IF(OR($A15="",$K15="",$J15=""),"",ROUND($K15*$J15,2)),"")</f>
        <v/>
      </c>
      <c r="M15" s="19" t="n"/>
      <c r="N15" s="19" t="n"/>
      <c r="O15" s="19" t="n"/>
      <c r="P15" s="9">
        <f>IFERROR(IF(OR($A15="",$L15="",$M15=""),"",$M15-$L15),"")</f>
        <v/>
      </c>
      <c r="Q15" s="20">
        <f>IFERROR(IF($A15="","",IF(OR($L15="",$M15=""),"Por confirmar",IF(ABS($P15)&lt;='Parâmetros'!$B$10,"Conforme","Divergência"))),"Por confirmar")</f>
        <v/>
      </c>
      <c r="R15" s="16" t="inlineStr">
        <is>
          <t>Pendente</t>
        </is>
      </c>
      <c r="S15" s="17" t="inlineStr">
        <is>
          <t>Aquisição de equipamento de exemplo</t>
        </is>
      </c>
      <c r="T15" s="20">
        <f>IFERROR(IF($A15="","",IF(OR($C15="",$D15="",$E15="",$G15="",$H15=""),"Incompleto",IF($Q15="Divergência","Rever divergência",IF($Q15="Por confirmar","Por confirmar",IF($R15="Conferido","OK","Pendente"))))),"Rever")</f>
        <v/>
      </c>
    </row>
    <row r="16" ht="30" customHeight="1">
      <c r="A16" s="34" t="n"/>
      <c r="B16" s="34" t="n"/>
      <c r="C16" s="16" t="n"/>
      <c r="D16" s="16" t="n"/>
      <c r="E16" s="16" t="n"/>
      <c r="F16" s="16" t="n"/>
      <c r="G16" s="17" t="n"/>
      <c r="H16" s="17" t="n"/>
      <c r="I16" s="16" t="n"/>
      <c r="J16" s="18">
        <f>IF($A16="","",IF($I16="","",IFERROR(VLOOKUP($I16,'Parâmetros'!$A$13:$C$17,3,FALSE),"")))</f>
        <v/>
      </c>
      <c r="K16" s="19" t="n"/>
      <c r="L16" s="9">
        <f>IFERROR(IF(OR($A16="",$K16="",$J16=""),"",ROUND($K16*$J16,2)),"")</f>
        <v/>
      </c>
      <c r="M16" s="19" t="n"/>
      <c r="N16" s="19" t="n"/>
      <c r="O16" s="19" t="n"/>
      <c r="P16" s="9">
        <f>IFERROR(IF(OR($A16="",$L16="",$M16=""),"",$M16-$L16),"")</f>
        <v/>
      </c>
      <c r="Q16" s="20">
        <f>IFERROR(IF($A16="","",IF(OR($L16="",$M16=""),"Por confirmar",IF(ABS($P16)&lt;='Parâmetros'!$B$10,"Conforme","Divergência"))),"Por confirmar")</f>
        <v/>
      </c>
      <c r="R16" s="16" t="n"/>
      <c r="S16" s="17" t="n"/>
      <c r="T16" s="20">
        <f>IFERROR(IF($A16="","",IF(OR($C16="",$D16="",$E16="",$G16="",$H16=""),"Incompleto",IF($Q16="Divergência","Rever divergência",IF($Q16="Por confirmar","Por confirmar",IF($R16="Conferido","OK","Pendente"))))),"Rever")</f>
        <v/>
      </c>
    </row>
    <row r="17" ht="30" customHeight="1">
      <c r="A17" s="34" t="n"/>
      <c r="B17" s="34" t="n"/>
      <c r="C17" s="16" t="n"/>
      <c r="D17" s="16" t="n"/>
      <c r="E17" s="16" t="n"/>
      <c r="F17" s="16" t="n"/>
      <c r="G17" s="17" t="n"/>
      <c r="H17" s="17" t="n"/>
      <c r="I17" s="16" t="n"/>
      <c r="J17" s="18">
        <f>IF($A17="","",IF($I17="","",IFERROR(VLOOKUP($I17,'Parâmetros'!$A$13:$C$17,3,FALSE),"")))</f>
        <v/>
      </c>
      <c r="K17" s="19" t="n"/>
      <c r="L17" s="9">
        <f>IFERROR(IF(OR($A17="",$K17="",$J17=""),"",ROUND($K17*$J17,2)),"")</f>
        <v/>
      </c>
      <c r="M17" s="19" t="n"/>
      <c r="N17" s="19" t="n"/>
      <c r="O17" s="19" t="n"/>
      <c r="P17" s="9">
        <f>IFERROR(IF(OR($A17="",$L17="",$M17=""),"",$M17-$L17),"")</f>
        <v/>
      </c>
      <c r="Q17" s="20">
        <f>IFERROR(IF($A17="","",IF(OR($L17="",$M17=""),"Por confirmar",IF(ABS($P17)&lt;='Parâmetros'!$B$10,"Conforme","Divergência"))),"Por confirmar")</f>
        <v/>
      </c>
      <c r="R17" s="16" t="n"/>
      <c r="S17" s="17" t="n"/>
      <c r="T17" s="20">
        <f>IFERROR(IF($A17="","",IF(OR($C17="",$D17="",$E17="",$G17="",$H17=""),"Incompleto",IF($Q17="Divergência","Rever divergência",IF($Q17="Por confirmar","Por confirmar",IF($R17="Conferido","OK","Pendente"))))),"Rever")</f>
        <v/>
      </c>
    </row>
    <row r="18" ht="30" customHeight="1">
      <c r="A18" s="34" t="n"/>
      <c r="B18" s="34" t="n"/>
      <c r="C18" s="16" t="n"/>
      <c r="D18" s="16" t="n"/>
      <c r="E18" s="16" t="n"/>
      <c r="F18" s="16" t="n"/>
      <c r="G18" s="17" t="n"/>
      <c r="H18" s="17" t="n"/>
      <c r="I18" s="16" t="n"/>
      <c r="J18" s="18">
        <f>IF($A18="","",IF($I18="","",IFERROR(VLOOKUP($I18,'Parâmetros'!$A$13:$C$17,3,FALSE),"")))</f>
        <v/>
      </c>
      <c r="K18" s="19" t="n"/>
      <c r="L18" s="9">
        <f>IFERROR(IF(OR($A18="",$K18="",$J18=""),"",ROUND($K18*$J18,2)),"")</f>
        <v/>
      </c>
      <c r="M18" s="19" t="n"/>
      <c r="N18" s="19" t="n"/>
      <c r="O18" s="19" t="n"/>
      <c r="P18" s="9">
        <f>IFERROR(IF(OR($A18="",$L18="",$M18=""),"",$M18-$L18),"")</f>
        <v/>
      </c>
      <c r="Q18" s="20">
        <f>IFERROR(IF($A18="","",IF(OR($L18="",$M18=""),"Por confirmar",IF(ABS($P18)&lt;='Parâmetros'!$B$10,"Conforme","Divergência"))),"Por confirmar")</f>
        <v/>
      </c>
      <c r="R18" s="16" t="n"/>
      <c r="S18" s="17" t="n"/>
      <c r="T18" s="20">
        <f>IFERROR(IF($A18="","",IF(OR($C18="",$D18="",$E18="",$G18="",$H18=""),"Incompleto",IF($Q18="Divergência","Rever divergência",IF($Q18="Por confirmar","Por confirmar",IF($R18="Conferido","OK","Pendente"))))),"Rever")</f>
        <v/>
      </c>
    </row>
    <row r="19" ht="30" customHeight="1">
      <c r="A19" s="34" t="n"/>
      <c r="B19" s="34" t="n"/>
      <c r="C19" s="16" t="n"/>
      <c r="D19" s="16" t="n"/>
      <c r="E19" s="16" t="n"/>
      <c r="F19" s="16" t="n"/>
      <c r="G19" s="17" t="n"/>
      <c r="H19" s="17" t="n"/>
      <c r="I19" s="16" t="n"/>
      <c r="J19" s="18">
        <f>IF($A19="","",IF($I19="","",IFERROR(VLOOKUP($I19,'Parâmetros'!$A$13:$C$17,3,FALSE),"")))</f>
        <v/>
      </c>
      <c r="K19" s="19" t="n"/>
      <c r="L19" s="9">
        <f>IFERROR(IF(OR($A19="",$K19="",$J19=""),"",ROUND($K19*$J19,2)),"")</f>
        <v/>
      </c>
      <c r="M19" s="19" t="n"/>
      <c r="N19" s="19" t="n"/>
      <c r="O19" s="19" t="n"/>
      <c r="P19" s="9">
        <f>IFERROR(IF(OR($A19="",$L19="",$M19=""),"",$M19-$L19),"")</f>
        <v/>
      </c>
      <c r="Q19" s="20">
        <f>IFERROR(IF($A19="","",IF(OR($L19="",$M19=""),"Por confirmar",IF(ABS($P19)&lt;='Parâmetros'!$B$10,"Conforme","Divergência"))),"Por confirmar")</f>
        <v/>
      </c>
      <c r="R19" s="16" t="n"/>
      <c r="S19" s="17" t="n"/>
      <c r="T19" s="20">
        <f>IFERROR(IF($A19="","",IF(OR($C19="",$D19="",$E19="",$G19="",$H19=""),"Incompleto",IF($Q19="Divergência","Rever divergência",IF($Q19="Por confirmar","Por confirmar",IF($R19="Conferido","OK","Pendente"))))),"Rever")</f>
        <v/>
      </c>
    </row>
    <row r="20" ht="30" customHeight="1">
      <c r="A20" s="34" t="n"/>
      <c r="B20" s="34" t="n"/>
      <c r="C20" s="16" t="n"/>
      <c r="D20" s="16" t="n"/>
      <c r="E20" s="16" t="n"/>
      <c r="F20" s="16" t="n"/>
      <c r="G20" s="17" t="n"/>
      <c r="H20" s="17" t="n"/>
      <c r="I20" s="16" t="n"/>
      <c r="J20" s="18">
        <f>IF($A20="","",IF($I20="","",IFERROR(VLOOKUP($I20,'Parâmetros'!$A$13:$C$17,3,FALSE),"")))</f>
        <v/>
      </c>
      <c r="K20" s="19" t="n"/>
      <c r="L20" s="9">
        <f>IFERROR(IF(OR($A20="",$K20="",$J20=""),"",ROUND($K20*$J20,2)),"")</f>
        <v/>
      </c>
      <c r="M20" s="19" t="n"/>
      <c r="N20" s="19" t="n"/>
      <c r="O20" s="19" t="n"/>
      <c r="P20" s="9">
        <f>IFERROR(IF(OR($A20="",$L20="",$M20=""),"",$M20-$L20),"")</f>
        <v/>
      </c>
      <c r="Q20" s="20">
        <f>IFERROR(IF($A20="","",IF(OR($L20="",$M20=""),"Por confirmar",IF(ABS($P20)&lt;='Parâmetros'!$B$10,"Conforme","Divergência"))),"Por confirmar")</f>
        <v/>
      </c>
      <c r="R20" s="16" t="n"/>
      <c r="S20" s="17" t="n"/>
      <c r="T20" s="20">
        <f>IFERROR(IF($A20="","",IF(OR($C20="",$D20="",$E20="",$G20="",$H20=""),"Incompleto",IF($Q20="Divergência","Rever divergência",IF($Q20="Por confirmar","Por confirmar",IF($R20="Conferido","OK","Pendente"))))),"Rever")</f>
        <v/>
      </c>
    </row>
    <row r="21" ht="30" customHeight="1">
      <c r="A21" s="34" t="n"/>
      <c r="B21" s="34" t="n"/>
      <c r="C21" s="16" t="n"/>
      <c r="D21" s="16" t="n"/>
      <c r="E21" s="16" t="n"/>
      <c r="F21" s="16" t="n"/>
      <c r="G21" s="17" t="n"/>
      <c r="H21" s="17" t="n"/>
      <c r="I21" s="16" t="n"/>
      <c r="J21" s="18">
        <f>IF($A21="","",IF($I21="","",IFERROR(VLOOKUP($I21,'Parâmetros'!$A$13:$C$17,3,FALSE),"")))</f>
        <v/>
      </c>
      <c r="K21" s="19" t="n"/>
      <c r="L21" s="9">
        <f>IFERROR(IF(OR($A21="",$K21="",$J21=""),"",ROUND($K21*$J21,2)),"")</f>
        <v/>
      </c>
      <c r="M21" s="19" t="n"/>
      <c r="N21" s="19" t="n"/>
      <c r="O21" s="19" t="n"/>
      <c r="P21" s="9">
        <f>IFERROR(IF(OR($A21="",$L21="",$M21=""),"",$M21-$L21),"")</f>
        <v/>
      </c>
      <c r="Q21" s="20">
        <f>IFERROR(IF($A21="","",IF(OR($L21="",$M21=""),"Por confirmar",IF(ABS($P21)&lt;='Parâmetros'!$B$10,"Conforme","Divergência"))),"Por confirmar")</f>
        <v/>
      </c>
      <c r="R21" s="16" t="n"/>
      <c r="S21" s="17" t="n"/>
      <c r="T21" s="20">
        <f>IFERROR(IF($A21="","",IF(OR($C21="",$D21="",$E21="",$G21="",$H21=""),"Incompleto",IF($Q21="Divergência","Rever divergência",IF($Q21="Por confirmar","Por confirmar",IF($R21="Conferido","OK","Pendente"))))),"Rever")</f>
        <v/>
      </c>
    </row>
    <row r="22" ht="30" customHeight="1">
      <c r="A22" s="34" t="n"/>
      <c r="B22" s="34" t="n"/>
      <c r="C22" s="16" t="n"/>
      <c r="D22" s="16" t="n"/>
      <c r="E22" s="16" t="n"/>
      <c r="F22" s="16" t="n"/>
      <c r="G22" s="17" t="n"/>
      <c r="H22" s="17" t="n"/>
      <c r="I22" s="16" t="n"/>
      <c r="J22" s="18">
        <f>IF($A22="","",IF($I22="","",IFERROR(VLOOKUP($I22,'Parâmetros'!$A$13:$C$17,3,FALSE),"")))</f>
        <v/>
      </c>
      <c r="K22" s="19" t="n"/>
      <c r="L22" s="9">
        <f>IFERROR(IF(OR($A22="",$K22="",$J22=""),"",ROUND($K22*$J22,2)),"")</f>
        <v/>
      </c>
      <c r="M22" s="19" t="n"/>
      <c r="N22" s="19" t="n"/>
      <c r="O22" s="19" t="n"/>
      <c r="P22" s="9">
        <f>IFERROR(IF(OR($A22="",$L22="",$M22=""),"",$M22-$L22),"")</f>
        <v/>
      </c>
      <c r="Q22" s="20">
        <f>IFERROR(IF($A22="","",IF(OR($L22="",$M22=""),"Por confirmar",IF(ABS($P22)&lt;='Parâmetros'!$B$10,"Conforme","Divergência"))),"Por confirmar")</f>
        <v/>
      </c>
      <c r="R22" s="16" t="n"/>
      <c r="S22" s="17" t="n"/>
      <c r="T22" s="20">
        <f>IFERROR(IF($A22="","",IF(OR($C22="",$D22="",$E22="",$G22="",$H22=""),"Incompleto",IF($Q22="Divergência","Rever divergência",IF($Q22="Por confirmar","Por confirmar",IF($R22="Conferido","OK","Pendente"))))),"Rever")</f>
        <v/>
      </c>
    </row>
    <row r="23" ht="30" customHeight="1">
      <c r="A23" s="34" t="n"/>
      <c r="B23" s="34" t="n"/>
      <c r="C23" s="16" t="n"/>
      <c r="D23" s="16" t="n"/>
      <c r="E23" s="16" t="n"/>
      <c r="F23" s="16" t="n"/>
      <c r="G23" s="17" t="n"/>
      <c r="H23" s="17" t="n"/>
      <c r="I23" s="16" t="n"/>
      <c r="J23" s="18">
        <f>IF($A23="","",IF($I23="","",IFERROR(VLOOKUP($I23,'Parâmetros'!$A$13:$C$17,3,FALSE),"")))</f>
        <v/>
      </c>
      <c r="K23" s="19" t="n"/>
      <c r="L23" s="9">
        <f>IFERROR(IF(OR($A23="",$K23="",$J23=""),"",ROUND($K23*$J23,2)),"")</f>
        <v/>
      </c>
      <c r="M23" s="19" t="n"/>
      <c r="N23" s="19" t="n"/>
      <c r="O23" s="19" t="n"/>
      <c r="P23" s="9">
        <f>IFERROR(IF(OR($A23="",$L23="",$M23=""),"",$M23-$L23),"")</f>
        <v/>
      </c>
      <c r="Q23" s="20">
        <f>IFERROR(IF($A23="","",IF(OR($L23="",$M23=""),"Por confirmar",IF(ABS($P23)&lt;='Parâmetros'!$B$10,"Conforme","Divergência"))),"Por confirmar")</f>
        <v/>
      </c>
      <c r="R23" s="16" t="n"/>
      <c r="S23" s="17" t="n"/>
      <c r="T23" s="20">
        <f>IFERROR(IF($A23="","",IF(OR($C23="",$D23="",$E23="",$G23="",$H23=""),"Incompleto",IF($Q23="Divergência","Rever divergência",IF($Q23="Por confirmar","Por confirmar",IF($R23="Conferido","OK","Pendente"))))),"Rever")</f>
        <v/>
      </c>
    </row>
    <row r="24" ht="30" customHeight="1">
      <c r="A24" s="34" t="n"/>
      <c r="B24" s="34" t="n"/>
      <c r="C24" s="16" t="n"/>
      <c r="D24" s="16" t="n"/>
      <c r="E24" s="16" t="n"/>
      <c r="F24" s="16" t="n"/>
      <c r="G24" s="17" t="n"/>
      <c r="H24" s="17" t="n"/>
      <c r="I24" s="16" t="n"/>
      <c r="J24" s="18">
        <f>IF($A24="","",IF($I24="","",IFERROR(VLOOKUP($I24,'Parâmetros'!$A$13:$C$17,3,FALSE),"")))</f>
        <v/>
      </c>
      <c r="K24" s="19" t="n"/>
      <c r="L24" s="9">
        <f>IFERROR(IF(OR($A24="",$K24="",$J24=""),"",ROUND($K24*$J24,2)),"")</f>
        <v/>
      </c>
      <c r="M24" s="19" t="n"/>
      <c r="N24" s="19" t="n"/>
      <c r="O24" s="19" t="n"/>
      <c r="P24" s="9">
        <f>IFERROR(IF(OR($A24="",$L24="",$M24=""),"",$M24-$L24),"")</f>
        <v/>
      </c>
      <c r="Q24" s="20">
        <f>IFERROR(IF($A24="","",IF(OR($L24="",$M24=""),"Por confirmar",IF(ABS($P24)&lt;='Parâmetros'!$B$10,"Conforme","Divergência"))),"Por confirmar")</f>
        <v/>
      </c>
      <c r="R24" s="16" t="n"/>
      <c r="S24" s="17" t="n"/>
      <c r="T24" s="20">
        <f>IFERROR(IF($A24="","",IF(OR($C24="",$D24="",$E24="",$G24="",$H24=""),"Incompleto",IF($Q24="Divergência","Rever divergência",IF($Q24="Por confirmar","Por confirmar",IF($R24="Conferido","OK","Pendente"))))),"Rever")</f>
        <v/>
      </c>
    </row>
    <row r="25" ht="30" customHeight="1">
      <c r="A25" s="34" t="n"/>
      <c r="B25" s="34" t="n"/>
      <c r="C25" s="16" t="n"/>
      <c r="D25" s="16" t="n"/>
      <c r="E25" s="16" t="n"/>
      <c r="F25" s="16" t="n"/>
      <c r="G25" s="17" t="n"/>
      <c r="H25" s="17" t="n"/>
      <c r="I25" s="16" t="n"/>
      <c r="J25" s="18">
        <f>IF($A25="","",IF($I25="","",IFERROR(VLOOKUP($I25,'Parâmetros'!$A$13:$C$17,3,FALSE),"")))</f>
        <v/>
      </c>
      <c r="K25" s="19" t="n"/>
      <c r="L25" s="9">
        <f>IFERROR(IF(OR($A25="",$K25="",$J25=""),"",ROUND($K25*$J25,2)),"")</f>
        <v/>
      </c>
      <c r="M25" s="19" t="n"/>
      <c r="N25" s="19" t="n"/>
      <c r="O25" s="19" t="n"/>
      <c r="P25" s="9">
        <f>IFERROR(IF(OR($A25="",$L25="",$M25=""),"",$M25-$L25),"")</f>
        <v/>
      </c>
      <c r="Q25" s="20">
        <f>IFERROR(IF($A25="","",IF(OR($L25="",$M25=""),"Por confirmar",IF(ABS($P25)&lt;='Parâmetros'!$B$10,"Conforme","Divergência"))),"Por confirmar")</f>
        <v/>
      </c>
      <c r="R25" s="16" t="n"/>
      <c r="S25" s="17" t="n"/>
      <c r="T25" s="20">
        <f>IFERROR(IF($A25="","",IF(OR($C25="",$D25="",$E25="",$G25="",$H25=""),"Incompleto",IF($Q25="Divergência","Rever divergência",IF($Q25="Por confirmar","Por confirmar",IF($R25="Conferido","OK","Pendente"))))),"Rever")</f>
        <v/>
      </c>
    </row>
    <row r="26" ht="30" customHeight="1">
      <c r="A26" s="34" t="n"/>
      <c r="B26" s="34" t="n"/>
      <c r="C26" s="16" t="n"/>
      <c r="D26" s="16" t="n"/>
      <c r="E26" s="16" t="n"/>
      <c r="F26" s="16" t="n"/>
      <c r="G26" s="17" t="n"/>
      <c r="H26" s="17" t="n"/>
      <c r="I26" s="16" t="n"/>
      <c r="J26" s="18">
        <f>IF($A26="","",IF($I26="","",IFERROR(VLOOKUP($I26,'Parâmetros'!$A$13:$C$17,3,FALSE),"")))</f>
        <v/>
      </c>
      <c r="K26" s="19" t="n"/>
      <c r="L26" s="9">
        <f>IFERROR(IF(OR($A26="",$K26="",$J26=""),"",ROUND($K26*$J26,2)),"")</f>
        <v/>
      </c>
      <c r="M26" s="19" t="n"/>
      <c r="N26" s="19" t="n"/>
      <c r="O26" s="19" t="n"/>
      <c r="P26" s="9">
        <f>IFERROR(IF(OR($A26="",$L26="",$M26=""),"",$M26-$L26),"")</f>
        <v/>
      </c>
      <c r="Q26" s="20">
        <f>IFERROR(IF($A26="","",IF(OR($L26="",$M26=""),"Por confirmar",IF(ABS($P26)&lt;='Parâmetros'!$B$10,"Conforme","Divergência"))),"Por confirmar")</f>
        <v/>
      </c>
      <c r="R26" s="16" t="n"/>
      <c r="S26" s="17" t="n"/>
      <c r="T26" s="20">
        <f>IFERROR(IF($A26="","",IF(OR($C26="",$D26="",$E26="",$G26="",$H26=""),"Incompleto",IF($Q26="Divergência","Rever divergência",IF($Q26="Por confirmar","Por confirmar",IF($R26="Conferido","OK","Pendente"))))),"Rever")</f>
        <v/>
      </c>
    </row>
    <row r="27" ht="30" customHeight="1">
      <c r="A27" s="34" t="n"/>
      <c r="B27" s="34" t="n"/>
      <c r="C27" s="16" t="n"/>
      <c r="D27" s="16" t="n"/>
      <c r="E27" s="16" t="n"/>
      <c r="F27" s="16" t="n"/>
      <c r="G27" s="17" t="n"/>
      <c r="H27" s="17" t="n"/>
      <c r="I27" s="16" t="n"/>
      <c r="J27" s="18">
        <f>IF($A27="","",IF($I27="","",IFERROR(VLOOKUP($I27,'Parâmetros'!$A$13:$C$17,3,FALSE),"")))</f>
        <v/>
      </c>
      <c r="K27" s="19" t="n"/>
      <c r="L27" s="9">
        <f>IFERROR(IF(OR($A27="",$K27="",$J27=""),"",ROUND($K27*$J27,2)),"")</f>
        <v/>
      </c>
      <c r="M27" s="19" t="n"/>
      <c r="N27" s="19" t="n"/>
      <c r="O27" s="19" t="n"/>
      <c r="P27" s="9">
        <f>IFERROR(IF(OR($A27="",$L27="",$M27=""),"",$M27-$L27),"")</f>
        <v/>
      </c>
      <c r="Q27" s="20">
        <f>IFERROR(IF($A27="","",IF(OR($L27="",$M27=""),"Por confirmar",IF(ABS($P27)&lt;='Parâmetros'!$B$10,"Conforme","Divergência"))),"Por confirmar")</f>
        <v/>
      </c>
      <c r="R27" s="16" t="n"/>
      <c r="S27" s="17" t="n"/>
      <c r="T27" s="20">
        <f>IFERROR(IF($A27="","",IF(OR($C27="",$D27="",$E27="",$G27="",$H27=""),"Incompleto",IF($Q27="Divergência","Rever divergência",IF($Q27="Por confirmar","Por confirmar",IF($R27="Conferido","OK","Pendente"))))),"Rever")</f>
        <v/>
      </c>
    </row>
    <row r="28" ht="30" customHeight="1">
      <c r="A28" s="34" t="n"/>
      <c r="B28" s="34" t="n"/>
      <c r="C28" s="16" t="n"/>
      <c r="D28" s="16" t="n"/>
      <c r="E28" s="16" t="n"/>
      <c r="F28" s="16" t="n"/>
      <c r="G28" s="17" t="n"/>
      <c r="H28" s="17" t="n"/>
      <c r="I28" s="16" t="n"/>
      <c r="J28" s="18">
        <f>IF($A28="","",IF($I28="","",IFERROR(VLOOKUP($I28,'Parâmetros'!$A$13:$C$17,3,FALSE),"")))</f>
        <v/>
      </c>
      <c r="K28" s="19" t="n"/>
      <c r="L28" s="9">
        <f>IFERROR(IF(OR($A28="",$K28="",$J28=""),"",ROUND($K28*$J28,2)),"")</f>
        <v/>
      </c>
      <c r="M28" s="19" t="n"/>
      <c r="N28" s="19" t="n"/>
      <c r="O28" s="19" t="n"/>
      <c r="P28" s="9">
        <f>IFERROR(IF(OR($A28="",$L28="",$M28=""),"",$M28-$L28),"")</f>
        <v/>
      </c>
      <c r="Q28" s="20">
        <f>IFERROR(IF($A28="","",IF(OR($L28="",$M28=""),"Por confirmar",IF(ABS($P28)&lt;='Parâmetros'!$B$10,"Conforme","Divergência"))),"Por confirmar")</f>
        <v/>
      </c>
      <c r="R28" s="16" t="n"/>
      <c r="S28" s="17" t="n"/>
      <c r="T28" s="20">
        <f>IFERROR(IF($A28="","",IF(OR($C28="",$D28="",$E28="",$G28="",$H28=""),"Incompleto",IF($Q28="Divergência","Rever divergência",IF($Q28="Por confirmar","Por confirmar",IF($R28="Conferido","OK","Pendente"))))),"Rever")</f>
        <v/>
      </c>
    </row>
    <row r="29" ht="30" customHeight="1">
      <c r="A29" s="34" t="n"/>
      <c r="B29" s="34" t="n"/>
      <c r="C29" s="16" t="n"/>
      <c r="D29" s="16" t="n"/>
      <c r="E29" s="16" t="n"/>
      <c r="F29" s="16" t="n"/>
      <c r="G29" s="17" t="n"/>
      <c r="H29" s="17" t="n"/>
      <c r="I29" s="16" t="n"/>
      <c r="J29" s="18">
        <f>IF($A29="","",IF($I29="","",IFERROR(VLOOKUP($I29,'Parâmetros'!$A$13:$C$17,3,FALSE),"")))</f>
        <v/>
      </c>
      <c r="K29" s="19" t="n"/>
      <c r="L29" s="9">
        <f>IFERROR(IF(OR($A29="",$K29="",$J29=""),"",ROUND($K29*$J29,2)),"")</f>
        <v/>
      </c>
      <c r="M29" s="19" t="n"/>
      <c r="N29" s="19" t="n"/>
      <c r="O29" s="19" t="n"/>
      <c r="P29" s="9">
        <f>IFERROR(IF(OR($A29="",$L29="",$M29=""),"",$M29-$L29),"")</f>
        <v/>
      </c>
      <c r="Q29" s="20">
        <f>IFERROR(IF($A29="","",IF(OR($L29="",$M29=""),"Por confirmar",IF(ABS($P29)&lt;='Parâmetros'!$B$10,"Conforme","Divergência"))),"Por confirmar")</f>
        <v/>
      </c>
      <c r="R29" s="16" t="n"/>
      <c r="S29" s="17" t="n"/>
      <c r="T29" s="20">
        <f>IFERROR(IF($A29="","",IF(OR($C29="",$D29="",$E29="",$G29="",$H29=""),"Incompleto",IF($Q29="Divergência","Rever divergência",IF($Q29="Por confirmar","Por confirmar",IF($R29="Conferido","OK","Pendente"))))),"Rever")</f>
        <v/>
      </c>
    </row>
    <row r="30" ht="30" customHeight="1">
      <c r="A30" s="34" t="n"/>
      <c r="B30" s="34" t="n"/>
      <c r="C30" s="16" t="n"/>
      <c r="D30" s="16" t="n"/>
      <c r="E30" s="16" t="n"/>
      <c r="F30" s="16" t="n"/>
      <c r="G30" s="17" t="n"/>
      <c r="H30" s="17" t="n"/>
      <c r="I30" s="16" t="n"/>
      <c r="J30" s="18">
        <f>IF($A30="","",IF($I30="","",IFERROR(VLOOKUP($I30,'Parâmetros'!$A$13:$C$17,3,FALSE),"")))</f>
        <v/>
      </c>
      <c r="K30" s="19" t="n"/>
      <c r="L30" s="9">
        <f>IFERROR(IF(OR($A30="",$K30="",$J30=""),"",ROUND($K30*$J30,2)),"")</f>
        <v/>
      </c>
      <c r="M30" s="19" t="n"/>
      <c r="N30" s="19" t="n"/>
      <c r="O30" s="19" t="n"/>
      <c r="P30" s="9">
        <f>IFERROR(IF(OR($A30="",$L30="",$M30=""),"",$M30-$L30),"")</f>
        <v/>
      </c>
      <c r="Q30" s="20">
        <f>IFERROR(IF($A30="","",IF(OR($L30="",$M30=""),"Por confirmar",IF(ABS($P30)&lt;='Parâmetros'!$B$10,"Conforme","Divergência"))),"Por confirmar")</f>
        <v/>
      </c>
      <c r="R30" s="16" t="n"/>
      <c r="S30" s="17" t="n"/>
      <c r="T30" s="20">
        <f>IFERROR(IF($A30="","",IF(OR($C30="",$D30="",$E30="",$G30="",$H30=""),"Incompleto",IF($Q30="Divergência","Rever divergência",IF($Q30="Por confirmar","Por confirmar",IF($R30="Conferido","OK","Pendente"))))),"Rever")</f>
        <v/>
      </c>
    </row>
    <row r="31" ht="30" customHeight="1">
      <c r="A31" s="34" t="n"/>
      <c r="B31" s="34" t="n"/>
      <c r="C31" s="16" t="n"/>
      <c r="D31" s="16" t="n"/>
      <c r="E31" s="16" t="n"/>
      <c r="F31" s="16" t="n"/>
      <c r="G31" s="17" t="n"/>
      <c r="H31" s="17" t="n"/>
      <c r="I31" s="16" t="n"/>
      <c r="J31" s="18">
        <f>IF($A31="","",IF($I31="","",IFERROR(VLOOKUP($I31,'Parâmetros'!$A$13:$C$17,3,FALSE),"")))</f>
        <v/>
      </c>
      <c r="K31" s="19" t="n"/>
      <c r="L31" s="9">
        <f>IFERROR(IF(OR($A31="",$K31="",$J31=""),"",ROUND($K31*$J31,2)),"")</f>
        <v/>
      </c>
      <c r="M31" s="19" t="n"/>
      <c r="N31" s="19" t="n"/>
      <c r="O31" s="19" t="n"/>
      <c r="P31" s="9">
        <f>IFERROR(IF(OR($A31="",$L31="",$M31=""),"",$M31-$L31),"")</f>
        <v/>
      </c>
      <c r="Q31" s="20">
        <f>IFERROR(IF($A31="","",IF(OR($L31="",$M31=""),"Por confirmar",IF(ABS($P31)&lt;='Parâmetros'!$B$10,"Conforme","Divergência"))),"Por confirmar")</f>
        <v/>
      </c>
      <c r="R31" s="16" t="n"/>
      <c r="S31" s="17" t="n"/>
      <c r="T31" s="20">
        <f>IFERROR(IF($A31="","",IF(OR($C31="",$D31="",$E31="",$G31="",$H31=""),"Incompleto",IF($Q31="Divergência","Rever divergência",IF($Q31="Por confirmar","Por confirmar",IF($R31="Conferido","OK","Pendente"))))),"Rever")</f>
        <v/>
      </c>
    </row>
    <row r="32" ht="30" customHeight="1">
      <c r="A32" s="34" t="n"/>
      <c r="B32" s="34" t="n"/>
      <c r="C32" s="16" t="n"/>
      <c r="D32" s="16" t="n"/>
      <c r="E32" s="16" t="n"/>
      <c r="F32" s="16" t="n"/>
      <c r="G32" s="17" t="n"/>
      <c r="H32" s="17" t="n"/>
      <c r="I32" s="16" t="n"/>
      <c r="J32" s="18">
        <f>IF($A32="","",IF($I32="","",IFERROR(VLOOKUP($I32,'Parâmetros'!$A$13:$C$17,3,FALSE),"")))</f>
        <v/>
      </c>
      <c r="K32" s="19" t="n"/>
      <c r="L32" s="9">
        <f>IFERROR(IF(OR($A32="",$K32="",$J32=""),"",ROUND($K32*$J32,2)),"")</f>
        <v/>
      </c>
      <c r="M32" s="19" t="n"/>
      <c r="N32" s="19" t="n"/>
      <c r="O32" s="19" t="n"/>
      <c r="P32" s="9">
        <f>IFERROR(IF(OR($A32="",$L32="",$M32=""),"",$M32-$L32),"")</f>
        <v/>
      </c>
      <c r="Q32" s="20">
        <f>IFERROR(IF($A32="","",IF(OR($L32="",$M32=""),"Por confirmar",IF(ABS($P32)&lt;='Parâmetros'!$B$10,"Conforme","Divergência"))),"Por confirmar")</f>
        <v/>
      </c>
      <c r="R32" s="16" t="n"/>
      <c r="S32" s="17" t="n"/>
      <c r="T32" s="20">
        <f>IFERROR(IF($A32="","",IF(OR($C32="",$D32="",$E32="",$G32="",$H32=""),"Incompleto",IF($Q32="Divergência","Rever divergência",IF($Q32="Por confirmar","Por confirmar",IF($R32="Conferido","OK","Pendente"))))),"Rever")</f>
        <v/>
      </c>
    </row>
    <row r="33" ht="30" customHeight="1">
      <c r="A33" s="34" t="n"/>
      <c r="B33" s="34" t="n"/>
      <c r="C33" s="16" t="n"/>
      <c r="D33" s="16" t="n"/>
      <c r="E33" s="16" t="n"/>
      <c r="F33" s="16" t="n"/>
      <c r="G33" s="17" t="n"/>
      <c r="H33" s="17" t="n"/>
      <c r="I33" s="16" t="n"/>
      <c r="J33" s="18">
        <f>IF($A33="","",IF($I33="","",IFERROR(VLOOKUP($I33,'Parâmetros'!$A$13:$C$17,3,FALSE),"")))</f>
        <v/>
      </c>
      <c r="K33" s="19" t="n"/>
      <c r="L33" s="9">
        <f>IFERROR(IF(OR($A33="",$K33="",$J33=""),"",ROUND($K33*$J33,2)),"")</f>
        <v/>
      </c>
      <c r="M33" s="19" t="n"/>
      <c r="N33" s="19" t="n"/>
      <c r="O33" s="19" t="n"/>
      <c r="P33" s="9">
        <f>IFERROR(IF(OR($A33="",$L33="",$M33=""),"",$M33-$L33),"")</f>
        <v/>
      </c>
      <c r="Q33" s="20">
        <f>IFERROR(IF($A33="","",IF(OR($L33="",$M33=""),"Por confirmar",IF(ABS($P33)&lt;='Parâmetros'!$B$10,"Conforme","Divergência"))),"Por confirmar")</f>
        <v/>
      </c>
      <c r="R33" s="16" t="n"/>
      <c r="S33" s="17" t="n"/>
      <c r="T33" s="20">
        <f>IFERROR(IF($A33="","",IF(OR($C33="",$D33="",$E33="",$G33="",$H33=""),"Incompleto",IF($Q33="Divergência","Rever divergência",IF($Q33="Por confirmar","Por confirmar",IF($R33="Conferido","OK","Pendente"))))),"Rever")</f>
        <v/>
      </c>
    </row>
    <row r="34" ht="30" customHeight="1">
      <c r="A34" s="34" t="n"/>
      <c r="B34" s="34" t="n"/>
      <c r="C34" s="16" t="n"/>
      <c r="D34" s="16" t="n"/>
      <c r="E34" s="16" t="n"/>
      <c r="F34" s="16" t="n"/>
      <c r="G34" s="17" t="n"/>
      <c r="H34" s="17" t="n"/>
      <c r="I34" s="16" t="n"/>
      <c r="J34" s="18">
        <f>IF($A34="","",IF($I34="","",IFERROR(VLOOKUP($I34,'Parâmetros'!$A$13:$C$17,3,FALSE),"")))</f>
        <v/>
      </c>
      <c r="K34" s="19" t="n"/>
      <c r="L34" s="9">
        <f>IFERROR(IF(OR($A34="",$K34="",$J34=""),"",ROUND($K34*$J34,2)),"")</f>
        <v/>
      </c>
      <c r="M34" s="19" t="n"/>
      <c r="N34" s="19" t="n"/>
      <c r="O34" s="19" t="n"/>
      <c r="P34" s="9">
        <f>IFERROR(IF(OR($A34="",$L34="",$M34=""),"",$M34-$L34),"")</f>
        <v/>
      </c>
      <c r="Q34" s="20">
        <f>IFERROR(IF($A34="","",IF(OR($L34="",$M34=""),"Por confirmar",IF(ABS($P34)&lt;='Parâmetros'!$B$10,"Conforme","Divergência"))),"Por confirmar")</f>
        <v/>
      </c>
      <c r="R34" s="16" t="n"/>
      <c r="S34" s="17" t="n"/>
      <c r="T34" s="20">
        <f>IFERROR(IF($A34="","",IF(OR($C34="",$D34="",$E34="",$G34="",$H34=""),"Incompleto",IF($Q34="Divergência","Rever divergência",IF($Q34="Por confirmar","Por confirmar",IF($R34="Conferido","OK","Pendente"))))),"Rever")</f>
        <v/>
      </c>
    </row>
    <row r="35" ht="30" customHeight="1">
      <c r="A35" s="34" t="n"/>
      <c r="B35" s="34" t="n"/>
      <c r="C35" s="16" t="n"/>
      <c r="D35" s="16" t="n"/>
      <c r="E35" s="16" t="n"/>
      <c r="F35" s="16" t="n"/>
      <c r="G35" s="17" t="n"/>
      <c r="H35" s="17" t="n"/>
      <c r="I35" s="16" t="n"/>
      <c r="J35" s="18">
        <f>IF($A35="","",IF($I35="","",IFERROR(VLOOKUP($I35,'Parâmetros'!$A$13:$C$17,3,FALSE),"")))</f>
        <v/>
      </c>
      <c r="K35" s="19" t="n"/>
      <c r="L35" s="9">
        <f>IFERROR(IF(OR($A35="",$K35="",$J35=""),"",ROUND($K35*$J35,2)),"")</f>
        <v/>
      </c>
      <c r="M35" s="19" t="n"/>
      <c r="N35" s="19" t="n"/>
      <c r="O35" s="19" t="n"/>
      <c r="P35" s="9">
        <f>IFERROR(IF(OR($A35="",$L35="",$M35=""),"",$M35-$L35),"")</f>
        <v/>
      </c>
      <c r="Q35" s="20">
        <f>IFERROR(IF($A35="","",IF(OR($L35="",$M35=""),"Por confirmar",IF(ABS($P35)&lt;='Parâmetros'!$B$10,"Conforme","Divergência"))),"Por confirmar")</f>
        <v/>
      </c>
      <c r="R35" s="16" t="n"/>
      <c r="S35" s="17" t="n"/>
      <c r="T35" s="20">
        <f>IFERROR(IF($A35="","",IF(OR($C35="",$D35="",$E35="",$G35="",$H35=""),"Incompleto",IF($Q35="Divergência","Rever divergência",IF($Q35="Por confirmar","Por confirmar",IF($R35="Conferido","OK","Pendente"))))),"Rever")</f>
        <v/>
      </c>
    </row>
    <row r="36" ht="30" customHeight="1">
      <c r="A36" s="34" t="n"/>
      <c r="B36" s="34" t="n"/>
      <c r="C36" s="16" t="n"/>
      <c r="D36" s="16" t="n"/>
      <c r="E36" s="16" t="n"/>
      <c r="F36" s="16" t="n"/>
      <c r="G36" s="17" t="n"/>
      <c r="H36" s="17" t="n"/>
      <c r="I36" s="16" t="n"/>
      <c r="J36" s="18">
        <f>IF($A36="","",IF($I36="","",IFERROR(VLOOKUP($I36,'Parâmetros'!$A$13:$C$17,3,FALSE),"")))</f>
        <v/>
      </c>
      <c r="K36" s="19" t="n"/>
      <c r="L36" s="9">
        <f>IFERROR(IF(OR($A36="",$K36="",$J36=""),"",ROUND($K36*$J36,2)),"")</f>
        <v/>
      </c>
      <c r="M36" s="19" t="n"/>
      <c r="N36" s="19" t="n"/>
      <c r="O36" s="19" t="n"/>
      <c r="P36" s="9">
        <f>IFERROR(IF(OR($A36="",$L36="",$M36=""),"",$M36-$L36),"")</f>
        <v/>
      </c>
      <c r="Q36" s="20">
        <f>IFERROR(IF($A36="","",IF(OR($L36="",$M36=""),"Por confirmar",IF(ABS($P36)&lt;='Parâmetros'!$B$10,"Conforme","Divergência"))),"Por confirmar")</f>
        <v/>
      </c>
      <c r="R36" s="16" t="n"/>
      <c r="S36" s="17" t="n"/>
      <c r="T36" s="20">
        <f>IFERROR(IF($A36="","",IF(OR($C36="",$D36="",$E36="",$G36="",$H36=""),"Incompleto",IF($Q36="Divergência","Rever divergência",IF($Q36="Por confirmar","Por confirmar",IF($R36="Conferido","OK","Pendente"))))),"Rever")</f>
        <v/>
      </c>
    </row>
    <row r="37" ht="30" customHeight="1">
      <c r="A37" s="34" t="n"/>
      <c r="B37" s="34" t="n"/>
      <c r="C37" s="16" t="n"/>
      <c r="D37" s="16" t="n"/>
      <c r="E37" s="16" t="n"/>
      <c r="F37" s="16" t="n"/>
      <c r="G37" s="17" t="n"/>
      <c r="H37" s="17" t="n"/>
      <c r="I37" s="16" t="n"/>
      <c r="J37" s="18">
        <f>IF($A37="","",IF($I37="","",IFERROR(VLOOKUP($I37,'Parâmetros'!$A$13:$C$17,3,FALSE),"")))</f>
        <v/>
      </c>
      <c r="K37" s="19" t="n"/>
      <c r="L37" s="9">
        <f>IFERROR(IF(OR($A37="",$K37="",$J37=""),"",ROUND($K37*$J37,2)),"")</f>
        <v/>
      </c>
      <c r="M37" s="19" t="n"/>
      <c r="N37" s="19" t="n"/>
      <c r="O37" s="19" t="n"/>
      <c r="P37" s="9">
        <f>IFERROR(IF(OR($A37="",$L37="",$M37=""),"",$M37-$L37),"")</f>
        <v/>
      </c>
      <c r="Q37" s="20">
        <f>IFERROR(IF($A37="","",IF(OR($L37="",$M37=""),"Por confirmar",IF(ABS($P37)&lt;='Parâmetros'!$B$10,"Conforme","Divergência"))),"Por confirmar")</f>
        <v/>
      </c>
      <c r="R37" s="16" t="n"/>
      <c r="S37" s="17" t="n"/>
      <c r="T37" s="20">
        <f>IFERROR(IF($A37="","",IF(OR($C37="",$D37="",$E37="",$G37="",$H37=""),"Incompleto",IF($Q37="Divergência","Rever divergência",IF($Q37="Por confirmar","Por confirmar",IF($R37="Conferido","OK","Pendente"))))),"Rever")</f>
        <v/>
      </c>
    </row>
    <row r="38" ht="30" customHeight="1">
      <c r="A38" s="34" t="n"/>
      <c r="B38" s="34" t="n"/>
      <c r="C38" s="16" t="n"/>
      <c r="D38" s="16" t="n"/>
      <c r="E38" s="16" t="n"/>
      <c r="F38" s="16" t="n"/>
      <c r="G38" s="17" t="n"/>
      <c r="H38" s="17" t="n"/>
      <c r="I38" s="16" t="n"/>
      <c r="J38" s="18">
        <f>IF($A38="","",IF($I38="","",IFERROR(VLOOKUP($I38,'Parâmetros'!$A$13:$C$17,3,FALSE),"")))</f>
        <v/>
      </c>
      <c r="K38" s="19" t="n"/>
      <c r="L38" s="9">
        <f>IFERROR(IF(OR($A38="",$K38="",$J38=""),"",ROUND($K38*$J38,2)),"")</f>
        <v/>
      </c>
      <c r="M38" s="19" t="n"/>
      <c r="N38" s="19" t="n"/>
      <c r="O38" s="19" t="n"/>
      <c r="P38" s="9">
        <f>IFERROR(IF(OR($A38="",$L38="",$M38=""),"",$M38-$L38),"")</f>
        <v/>
      </c>
      <c r="Q38" s="20">
        <f>IFERROR(IF($A38="","",IF(OR($L38="",$M38=""),"Por confirmar",IF(ABS($P38)&lt;='Parâmetros'!$B$10,"Conforme","Divergência"))),"Por confirmar")</f>
        <v/>
      </c>
      <c r="R38" s="16" t="n"/>
      <c r="S38" s="17" t="n"/>
      <c r="T38" s="20">
        <f>IFERROR(IF($A38="","",IF(OR($C38="",$D38="",$E38="",$G38="",$H38=""),"Incompleto",IF($Q38="Divergência","Rever divergência",IF($Q38="Por confirmar","Por confirmar",IF($R38="Conferido","OK","Pendente"))))),"Rever")</f>
        <v/>
      </c>
    </row>
    <row r="39" ht="30" customHeight="1">
      <c r="A39" s="34" t="n"/>
      <c r="B39" s="34" t="n"/>
      <c r="C39" s="16" t="n"/>
      <c r="D39" s="16" t="n"/>
      <c r="E39" s="16" t="n"/>
      <c r="F39" s="16" t="n"/>
      <c r="G39" s="17" t="n"/>
      <c r="H39" s="17" t="n"/>
      <c r="I39" s="16" t="n"/>
      <c r="J39" s="18">
        <f>IF($A39="","",IF($I39="","",IFERROR(VLOOKUP($I39,'Parâmetros'!$A$13:$C$17,3,FALSE),"")))</f>
        <v/>
      </c>
      <c r="K39" s="19" t="n"/>
      <c r="L39" s="9">
        <f>IFERROR(IF(OR($A39="",$K39="",$J39=""),"",ROUND($K39*$J39,2)),"")</f>
        <v/>
      </c>
      <c r="M39" s="19" t="n"/>
      <c r="N39" s="19" t="n"/>
      <c r="O39" s="19" t="n"/>
      <c r="P39" s="9">
        <f>IFERROR(IF(OR($A39="",$L39="",$M39=""),"",$M39-$L39),"")</f>
        <v/>
      </c>
      <c r="Q39" s="20">
        <f>IFERROR(IF($A39="","",IF(OR($L39="",$M39=""),"Por confirmar",IF(ABS($P39)&lt;='Parâmetros'!$B$10,"Conforme","Divergência"))),"Por confirmar")</f>
        <v/>
      </c>
      <c r="R39" s="16" t="n"/>
      <c r="S39" s="17" t="n"/>
      <c r="T39" s="20">
        <f>IFERROR(IF($A39="","",IF(OR($C39="",$D39="",$E39="",$G39="",$H39=""),"Incompleto",IF($Q39="Divergência","Rever divergência",IF($Q39="Por confirmar","Por confirmar",IF($R39="Conferido","OK","Pendente"))))),"Rever")</f>
        <v/>
      </c>
    </row>
    <row r="40" ht="30" customHeight="1">
      <c r="A40" s="34" t="n"/>
      <c r="B40" s="34" t="n"/>
      <c r="C40" s="16" t="n"/>
      <c r="D40" s="16" t="n"/>
      <c r="E40" s="16" t="n"/>
      <c r="F40" s="16" t="n"/>
      <c r="G40" s="17" t="n"/>
      <c r="H40" s="17" t="n"/>
      <c r="I40" s="16" t="n"/>
      <c r="J40" s="18">
        <f>IF($A40="","",IF($I40="","",IFERROR(VLOOKUP($I40,'Parâmetros'!$A$13:$C$17,3,FALSE),"")))</f>
        <v/>
      </c>
      <c r="K40" s="19" t="n"/>
      <c r="L40" s="9">
        <f>IFERROR(IF(OR($A40="",$K40="",$J40=""),"",ROUND($K40*$J40,2)),"")</f>
        <v/>
      </c>
      <c r="M40" s="19" t="n"/>
      <c r="N40" s="19" t="n"/>
      <c r="O40" s="19" t="n"/>
      <c r="P40" s="9">
        <f>IFERROR(IF(OR($A40="",$L40="",$M40=""),"",$M40-$L40),"")</f>
        <v/>
      </c>
      <c r="Q40" s="20">
        <f>IFERROR(IF($A40="","",IF(OR($L40="",$M40=""),"Por confirmar",IF(ABS($P40)&lt;='Parâmetros'!$B$10,"Conforme","Divergência"))),"Por confirmar")</f>
        <v/>
      </c>
      <c r="R40" s="16" t="n"/>
      <c r="S40" s="17" t="n"/>
      <c r="T40" s="20">
        <f>IFERROR(IF($A40="","",IF(OR($C40="",$D40="",$E40="",$G40="",$H40=""),"Incompleto",IF($Q40="Divergência","Rever divergência",IF($Q40="Por confirmar","Por confirmar",IF($R40="Conferido","OK","Pendente"))))),"Rever")</f>
        <v/>
      </c>
    </row>
    <row r="41" ht="30" customHeight="1">
      <c r="A41" s="34" t="n"/>
      <c r="B41" s="34" t="n"/>
      <c r="C41" s="16" t="n"/>
      <c r="D41" s="16" t="n"/>
      <c r="E41" s="16" t="n"/>
      <c r="F41" s="16" t="n"/>
      <c r="G41" s="17" t="n"/>
      <c r="H41" s="17" t="n"/>
      <c r="I41" s="16" t="n"/>
      <c r="J41" s="18">
        <f>IF($A41="","",IF($I41="","",IFERROR(VLOOKUP($I41,'Parâmetros'!$A$13:$C$17,3,FALSE),"")))</f>
        <v/>
      </c>
      <c r="K41" s="19" t="n"/>
      <c r="L41" s="9">
        <f>IFERROR(IF(OR($A41="",$K41="",$J41=""),"",ROUND($K41*$J41,2)),"")</f>
        <v/>
      </c>
      <c r="M41" s="19" t="n"/>
      <c r="N41" s="19" t="n"/>
      <c r="O41" s="19" t="n"/>
      <c r="P41" s="9">
        <f>IFERROR(IF(OR($A41="",$L41="",$M41=""),"",$M41-$L41),"")</f>
        <v/>
      </c>
      <c r="Q41" s="20">
        <f>IFERROR(IF($A41="","",IF(OR($L41="",$M41=""),"Por confirmar",IF(ABS($P41)&lt;='Parâmetros'!$B$10,"Conforme","Divergência"))),"Por confirmar")</f>
        <v/>
      </c>
      <c r="R41" s="16" t="n"/>
      <c r="S41" s="17" t="n"/>
      <c r="T41" s="20">
        <f>IFERROR(IF($A41="","",IF(OR($C41="",$D41="",$E41="",$G41="",$H41=""),"Incompleto",IF($Q41="Divergência","Rever divergência",IF($Q41="Por confirmar","Por confirmar",IF($R41="Conferido","OK","Pendente"))))),"Rever")</f>
        <v/>
      </c>
    </row>
    <row r="42" ht="30" customHeight="1">
      <c r="A42" s="34" t="n"/>
      <c r="B42" s="34" t="n"/>
      <c r="C42" s="16" t="n"/>
      <c r="D42" s="16" t="n"/>
      <c r="E42" s="16" t="n"/>
      <c r="F42" s="16" t="n"/>
      <c r="G42" s="17" t="n"/>
      <c r="H42" s="17" t="n"/>
      <c r="I42" s="16" t="n"/>
      <c r="J42" s="18">
        <f>IF($A42="","",IF($I42="","",IFERROR(VLOOKUP($I42,'Parâmetros'!$A$13:$C$17,3,FALSE),"")))</f>
        <v/>
      </c>
      <c r="K42" s="19" t="n"/>
      <c r="L42" s="9">
        <f>IFERROR(IF(OR($A42="",$K42="",$J42=""),"",ROUND($K42*$J42,2)),"")</f>
        <v/>
      </c>
      <c r="M42" s="19" t="n"/>
      <c r="N42" s="19" t="n"/>
      <c r="O42" s="19" t="n"/>
      <c r="P42" s="9">
        <f>IFERROR(IF(OR($A42="",$L42="",$M42=""),"",$M42-$L42),"")</f>
        <v/>
      </c>
      <c r="Q42" s="20">
        <f>IFERROR(IF($A42="","",IF(OR($L42="",$M42=""),"Por confirmar",IF(ABS($P42)&lt;='Parâmetros'!$B$10,"Conforme","Divergência"))),"Por confirmar")</f>
        <v/>
      </c>
      <c r="R42" s="16" t="n"/>
      <c r="S42" s="17" t="n"/>
      <c r="T42" s="20">
        <f>IFERROR(IF($A42="","",IF(OR($C42="",$D42="",$E42="",$G42="",$H42=""),"Incompleto",IF($Q42="Divergência","Rever divergência",IF($Q42="Por confirmar","Por confirmar",IF($R42="Conferido","OK","Pendente"))))),"Rever")</f>
        <v/>
      </c>
    </row>
    <row r="43" ht="30" customHeight="1">
      <c r="A43" s="34" t="n"/>
      <c r="B43" s="34" t="n"/>
      <c r="C43" s="16" t="n"/>
      <c r="D43" s="16" t="n"/>
      <c r="E43" s="16" t="n"/>
      <c r="F43" s="16" t="n"/>
      <c r="G43" s="17" t="n"/>
      <c r="H43" s="17" t="n"/>
      <c r="I43" s="16" t="n"/>
      <c r="J43" s="18">
        <f>IF($A43="","",IF($I43="","",IFERROR(VLOOKUP($I43,'Parâmetros'!$A$13:$C$17,3,FALSE),"")))</f>
        <v/>
      </c>
      <c r="K43" s="19" t="n"/>
      <c r="L43" s="9">
        <f>IFERROR(IF(OR($A43="",$K43="",$J43=""),"",ROUND($K43*$J43,2)),"")</f>
        <v/>
      </c>
      <c r="M43" s="19" t="n"/>
      <c r="N43" s="19" t="n"/>
      <c r="O43" s="19" t="n"/>
      <c r="P43" s="9">
        <f>IFERROR(IF(OR($A43="",$L43="",$M43=""),"",$M43-$L43),"")</f>
        <v/>
      </c>
      <c r="Q43" s="20">
        <f>IFERROR(IF($A43="","",IF(OR($L43="",$M43=""),"Por confirmar",IF(ABS($P43)&lt;='Parâmetros'!$B$10,"Conforme","Divergência"))),"Por confirmar")</f>
        <v/>
      </c>
      <c r="R43" s="16" t="n"/>
      <c r="S43" s="17" t="n"/>
      <c r="T43" s="20">
        <f>IFERROR(IF($A43="","",IF(OR($C43="",$D43="",$E43="",$G43="",$H43=""),"Incompleto",IF($Q43="Divergência","Rever divergência",IF($Q43="Por confirmar","Por confirmar",IF($R43="Conferido","OK","Pendente"))))),"Rever")</f>
        <v/>
      </c>
    </row>
    <row r="44" ht="30" customHeight="1">
      <c r="A44" s="34" t="n"/>
      <c r="B44" s="34" t="n"/>
      <c r="C44" s="16" t="n"/>
      <c r="D44" s="16" t="n"/>
      <c r="E44" s="16" t="n"/>
      <c r="F44" s="16" t="n"/>
      <c r="G44" s="17" t="n"/>
      <c r="H44" s="17" t="n"/>
      <c r="I44" s="16" t="n"/>
      <c r="J44" s="18">
        <f>IF($A44="","",IF($I44="","",IFERROR(VLOOKUP($I44,'Parâmetros'!$A$13:$C$17,3,FALSE),"")))</f>
        <v/>
      </c>
      <c r="K44" s="19" t="n"/>
      <c r="L44" s="9">
        <f>IFERROR(IF(OR($A44="",$K44="",$J44=""),"",ROUND($K44*$J44,2)),"")</f>
        <v/>
      </c>
      <c r="M44" s="19" t="n"/>
      <c r="N44" s="19" t="n"/>
      <c r="O44" s="19" t="n"/>
      <c r="P44" s="9">
        <f>IFERROR(IF(OR($A44="",$L44="",$M44=""),"",$M44-$L44),"")</f>
        <v/>
      </c>
      <c r="Q44" s="20">
        <f>IFERROR(IF($A44="","",IF(OR($L44="",$M44=""),"Por confirmar",IF(ABS($P44)&lt;='Parâmetros'!$B$10,"Conforme","Divergência"))),"Por confirmar")</f>
        <v/>
      </c>
      <c r="R44" s="16" t="n"/>
      <c r="S44" s="17" t="n"/>
      <c r="T44" s="20">
        <f>IFERROR(IF($A44="","",IF(OR($C44="",$D44="",$E44="",$G44="",$H44=""),"Incompleto",IF($Q44="Divergência","Rever divergência",IF($Q44="Por confirmar","Por confirmar",IF($R44="Conferido","OK","Pendente"))))),"Rever")</f>
        <v/>
      </c>
    </row>
    <row r="45" ht="30" customHeight="1">
      <c r="A45" s="34" t="n"/>
      <c r="B45" s="34" t="n"/>
      <c r="C45" s="16" t="n"/>
      <c r="D45" s="16" t="n"/>
      <c r="E45" s="16" t="n"/>
      <c r="F45" s="16" t="n"/>
      <c r="G45" s="17" t="n"/>
      <c r="H45" s="17" t="n"/>
      <c r="I45" s="16" t="n"/>
      <c r="J45" s="18">
        <f>IF($A45="","",IF($I45="","",IFERROR(VLOOKUP($I45,'Parâmetros'!$A$13:$C$17,3,FALSE),"")))</f>
        <v/>
      </c>
      <c r="K45" s="19" t="n"/>
      <c r="L45" s="9">
        <f>IFERROR(IF(OR($A45="",$K45="",$J45=""),"",ROUND($K45*$J45,2)),"")</f>
        <v/>
      </c>
      <c r="M45" s="19" t="n"/>
      <c r="N45" s="19" t="n"/>
      <c r="O45" s="19" t="n"/>
      <c r="P45" s="9">
        <f>IFERROR(IF(OR($A45="",$L45="",$M45=""),"",$M45-$L45),"")</f>
        <v/>
      </c>
      <c r="Q45" s="20">
        <f>IFERROR(IF($A45="","",IF(OR($L45="",$M45=""),"Por confirmar",IF(ABS($P45)&lt;='Parâmetros'!$B$10,"Conforme","Divergência"))),"Por confirmar")</f>
        <v/>
      </c>
      <c r="R45" s="16" t="n"/>
      <c r="S45" s="17" t="n"/>
      <c r="T45" s="20">
        <f>IFERROR(IF($A45="","",IF(OR($C45="",$D45="",$E45="",$G45="",$H45=""),"Incompleto",IF($Q45="Divergência","Rever divergência",IF($Q45="Por confirmar","Por confirmar",IF($R45="Conferido","OK","Pendente"))))),"Rever")</f>
        <v/>
      </c>
    </row>
    <row r="46" ht="30" customHeight="1">
      <c r="A46" s="34" t="n"/>
      <c r="B46" s="34" t="n"/>
      <c r="C46" s="16" t="n"/>
      <c r="D46" s="16" t="n"/>
      <c r="E46" s="16" t="n"/>
      <c r="F46" s="16" t="n"/>
      <c r="G46" s="17" t="n"/>
      <c r="H46" s="17" t="n"/>
      <c r="I46" s="16" t="n"/>
      <c r="J46" s="18">
        <f>IF($A46="","",IF($I46="","",IFERROR(VLOOKUP($I46,'Parâmetros'!$A$13:$C$17,3,FALSE),"")))</f>
        <v/>
      </c>
      <c r="K46" s="19" t="n"/>
      <c r="L46" s="9">
        <f>IFERROR(IF(OR($A46="",$K46="",$J46=""),"",ROUND($K46*$J46,2)),"")</f>
        <v/>
      </c>
      <c r="M46" s="19" t="n"/>
      <c r="N46" s="19" t="n"/>
      <c r="O46" s="19" t="n"/>
      <c r="P46" s="9">
        <f>IFERROR(IF(OR($A46="",$L46="",$M46=""),"",$M46-$L46),"")</f>
        <v/>
      </c>
      <c r="Q46" s="20">
        <f>IFERROR(IF($A46="","",IF(OR($L46="",$M46=""),"Por confirmar",IF(ABS($P46)&lt;='Parâmetros'!$B$10,"Conforme","Divergência"))),"Por confirmar")</f>
        <v/>
      </c>
      <c r="R46" s="16" t="n"/>
      <c r="S46" s="17" t="n"/>
      <c r="T46" s="20">
        <f>IFERROR(IF($A46="","",IF(OR($C46="",$D46="",$E46="",$G46="",$H46=""),"Incompleto",IF($Q46="Divergência","Rever divergência",IF($Q46="Por confirmar","Por confirmar",IF($R46="Conferido","OK","Pendente"))))),"Rever")</f>
        <v/>
      </c>
    </row>
    <row r="47" ht="30" customHeight="1">
      <c r="A47" s="34" t="n"/>
      <c r="B47" s="34" t="n"/>
      <c r="C47" s="16" t="n"/>
      <c r="D47" s="16" t="n"/>
      <c r="E47" s="16" t="n"/>
      <c r="F47" s="16" t="n"/>
      <c r="G47" s="17" t="n"/>
      <c r="H47" s="17" t="n"/>
      <c r="I47" s="16" t="n"/>
      <c r="J47" s="18">
        <f>IF($A47="","",IF($I47="","",IFERROR(VLOOKUP($I47,'Parâmetros'!$A$13:$C$17,3,FALSE),"")))</f>
        <v/>
      </c>
      <c r="K47" s="19" t="n"/>
      <c r="L47" s="9">
        <f>IFERROR(IF(OR($A47="",$K47="",$J47=""),"",ROUND($K47*$J47,2)),"")</f>
        <v/>
      </c>
      <c r="M47" s="19" t="n"/>
      <c r="N47" s="19" t="n"/>
      <c r="O47" s="19" t="n"/>
      <c r="P47" s="9">
        <f>IFERROR(IF(OR($A47="",$L47="",$M47=""),"",$M47-$L47),"")</f>
        <v/>
      </c>
      <c r="Q47" s="20">
        <f>IFERROR(IF($A47="","",IF(OR($L47="",$M47=""),"Por confirmar",IF(ABS($P47)&lt;='Parâmetros'!$B$10,"Conforme","Divergência"))),"Por confirmar")</f>
        <v/>
      </c>
      <c r="R47" s="16" t="n"/>
      <c r="S47" s="17" t="n"/>
      <c r="T47" s="20">
        <f>IFERROR(IF($A47="","",IF(OR($C47="",$D47="",$E47="",$G47="",$H47=""),"Incompleto",IF($Q47="Divergência","Rever divergência",IF($Q47="Por confirmar","Por confirmar",IF($R47="Conferido","OK","Pendente"))))),"Rever")</f>
        <v/>
      </c>
    </row>
    <row r="48" ht="30" customHeight="1">
      <c r="A48" s="34" t="n"/>
      <c r="B48" s="34" t="n"/>
      <c r="C48" s="16" t="n"/>
      <c r="D48" s="16" t="n"/>
      <c r="E48" s="16" t="n"/>
      <c r="F48" s="16" t="n"/>
      <c r="G48" s="17" t="n"/>
      <c r="H48" s="17" t="n"/>
      <c r="I48" s="16" t="n"/>
      <c r="J48" s="18">
        <f>IF($A48="","",IF($I48="","",IFERROR(VLOOKUP($I48,'Parâmetros'!$A$13:$C$17,3,FALSE),"")))</f>
        <v/>
      </c>
      <c r="K48" s="19" t="n"/>
      <c r="L48" s="9">
        <f>IFERROR(IF(OR($A48="",$K48="",$J48=""),"",ROUND($K48*$J48,2)),"")</f>
        <v/>
      </c>
      <c r="M48" s="19" t="n"/>
      <c r="N48" s="19" t="n"/>
      <c r="O48" s="19" t="n"/>
      <c r="P48" s="9">
        <f>IFERROR(IF(OR($A48="",$L48="",$M48=""),"",$M48-$L48),"")</f>
        <v/>
      </c>
      <c r="Q48" s="20">
        <f>IFERROR(IF($A48="","",IF(OR($L48="",$M48=""),"Por confirmar",IF(ABS($P48)&lt;='Parâmetros'!$B$10,"Conforme","Divergência"))),"Por confirmar")</f>
        <v/>
      </c>
      <c r="R48" s="16" t="n"/>
      <c r="S48" s="17" t="n"/>
      <c r="T48" s="20">
        <f>IFERROR(IF($A48="","",IF(OR($C48="",$D48="",$E48="",$G48="",$H48=""),"Incompleto",IF($Q48="Divergência","Rever divergência",IF($Q48="Por confirmar","Por confirmar",IF($R48="Conferido","OK","Pendente"))))),"Rever")</f>
        <v/>
      </c>
    </row>
    <row r="49" ht="30" customHeight="1">
      <c r="A49" s="34" t="n"/>
      <c r="B49" s="34" t="n"/>
      <c r="C49" s="16" t="n"/>
      <c r="D49" s="16" t="n"/>
      <c r="E49" s="16" t="n"/>
      <c r="F49" s="16" t="n"/>
      <c r="G49" s="17" t="n"/>
      <c r="H49" s="17" t="n"/>
      <c r="I49" s="16" t="n"/>
      <c r="J49" s="18">
        <f>IF($A49="","",IF($I49="","",IFERROR(VLOOKUP($I49,'Parâmetros'!$A$13:$C$17,3,FALSE),"")))</f>
        <v/>
      </c>
      <c r="K49" s="19" t="n"/>
      <c r="L49" s="9">
        <f>IFERROR(IF(OR($A49="",$K49="",$J49=""),"",ROUND($K49*$J49,2)),"")</f>
        <v/>
      </c>
      <c r="M49" s="19" t="n"/>
      <c r="N49" s="19" t="n"/>
      <c r="O49" s="19" t="n"/>
      <c r="P49" s="9">
        <f>IFERROR(IF(OR($A49="",$L49="",$M49=""),"",$M49-$L49),"")</f>
        <v/>
      </c>
      <c r="Q49" s="20">
        <f>IFERROR(IF($A49="","",IF(OR($L49="",$M49=""),"Por confirmar",IF(ABS($P49)&lt;='Parâmetros'!$B$10,"Conforme","Divergência"))),"Por confirmar")</f>
        <v/>
      </c>
      <c r="R49" s="16" t="n"/>
      <c r="S49" s="17" t="n"/>
      <c r="T49" s="20">
        <f>IFERROR(IF($A49="","",IF(OR($C49="",$D49="",$E49="",$G49="",$H49=""),"Incompleto",IF($Q49="Divergência","Rever divergência",IF($Q49="Por confirmar","Por confirmar",IF($R49="Conferido","OK","Pendente"))))),"Rever")</f>
        <v/>
      </c>
    </row>
    <row r="50" ht="30" customHeight="1">
      <c r="A50" s="34" t="n"/>
      <c r="B50" s="34" t="n"/>
      <c r="C50" s="16" t="n"/>
      <c r="D50" s="16" t="n"/>
      <c r="E50" s="16" t="n"/>
      <c r="F50" s="16" t="n"/>
      <c r="G50" s="17" t="n"/>
      <c r="H50" s="17" t="n"/>
      <c r="I50" s="16" t="n"/>
      <c r="J50" s="18">
        <f>IF($A50="","",IF($I50="","",IFERROR(VLOOKUP($I50,'Parâmetros'!$A$13:$C$17,3,FALSE),"")))</f>
        <v/>
      </c>
      <c r="K50" s="19" t="n"/>
      <c r="L50" s="9">
        <f>IFERROR(IF(OR($A50="",$K50="",$J50=""),"",ROUND($K50*$J50,2)),"")</f>
        <v/>
      </c>
      <c r="M50" s="19" t="n"/>
      <c r="N50" s="19" t="n"/>
      <c r="O50" s="19" t="n"/>
      <c r="P50" s="9">
        <f>IFERROR(IF(OR($A50="",$L50="",$M50=""),"",$M50-$L50),"")</f>
        <v/>
      </c>
      <c r="Q50" s="20">
        <f>IFERROR(IF($A50="","",IF(OR($L50="",$M50=""),"Por confirmar",IF(ABS($P50)&lt;='Parâmetros'!$B$10,"Conforme","Divergência"))),"Por confirmar")</f>
        <v/>
      </c>
      <c r="R50" s="16" t="n"/>
      <c r="S50" s="17" t="n"/>
      <c r="T50" s="20">
        <f>IFERROR(IF($A50="","",IF(OR($C50="",$D50="",$E50="",$G50="",$H50=""),"Incompleto",IF($Q50="Divergência","Rever divergência",IF($Q50="Por confirmar","Por confirmar",IF($R50="Conferido","OK","Pendente"))))),"Rever")</f>
        <v/>
      </c>
    </row>
    <row r="51" ht="30" customHeight="1">
      <c r="A51" s="34" t="n"/>
      <c r="B51" s="34" t="n"/>
      <c r="C51" s="16" t="n"/>
      <c r="D51" s="16" t="n"/>
      <c r="E51" s="16" t="n"/>
      <c r="F51" s="16" t="n"/>
      <c r="G51" s="17" t="n"/>
      <c r="H51" s="17" t="n"/>
      <c r="I51" s="16" t="n"/>
      <c r="J51" s="18">
        <f>IF($A51="","",IF($I51="","",IFERROR(VLOOKUP($I51,'Parâmetros'!$A$13:$C$17,3,FALSE),"")))</f>
        <v/>
      </c>
      <c r="K51" s="19" t="n"/>
      <c r="L51" s="9">
        <f>IFERROR(IF(OR($A51="",$K51="",$J51=""),"",ROUND($K51*$J51,2)),"")</f>
        <v/>
      </c>
      <c r="M51" s="19" t="n"/>
      <c r="N51" s="19" t="n"/>
      <c r="O51" s="19" t="n"/>
      <c r="P51" s="9">
        <f>IFERROR(IF(OR($A51="",$L51="",$M51=""),"",$M51-$L51),"")</f>
        <v/>
      </c>
      <c r="Q51" s="20">
        <f>IFERROR(IF($A51="","",IF(OR($L51="",$M51=""),"Por confirmar",IF(ABS($P51)&lt;='Parâmetros'!$B$10,"Conforme","Divergência"))),"Por confirmar")</f>
        <v/>
      </c>
      <c r="R51" s="16" t="n"/>
      <c r="S51" s="17" t="n"/>
      <c r="T51" s="20">
        <f>IFERROR(IF($A51="","",IF(OR($C51="",$D51="",$E51="",$G51="",$H51=""),"Incompleto",IF($Q51="Divergência","Rever divergência",IF($Q51="Por confirmar","Por confirmar",IF($R51="Conferido","OK","Pendente"))))),"Rever")</f>
        <v/>
      </c>
    </row>
    <row r="52" ht="30" customHeight="1">
      <c r="A52" s="34" t="n"/>
      <c r="B52" s="34" t="n"/>
      <c r="C52" s="16" t="n"/>
      <c r="D52" s="16" t="n"/>
      <c r="E52" s="16" t="n"/>
      <c r="F52" s="16" t="n"/>
      <c r="G52" s="17" t="n"/>
      <c r="H52" s="17" t="n"/>
      <c r="I52" s="16" t="n"/>
      <c r="J52" s="18">
        <f>IF($A52="","",IF($I52="","",IFERROR(VLOOKUP($I52,'Parâmetros'!$A$13:$C$17,3,FALSE),"")))</f>
        <v/>
      </c>
      <c r="K52" s="19" t="n"/>
      <c r="L52" s="9">
        <f>IFERROR(IF(OR($A52="",$K52="",$J52=""),"",ROUND($K52*$J52,2)),"")</f>
        <v/>
      </c>
      <c r="M52" s="19" t="n"/>
      <c r="N52" s="19" t="n"/>
      <c r="O52" s="19" t="n"/>
      <c r="P52" s="9">
        <f>IFERROR(IF(OR($A52="",$L52="",$M52=""),"",$M52-$L52),"")</f>
        <v/>
      </c>
      <c r="Q52" s="20">
        <f>IFERROR(IF($A52="","",IF(OR($L52="",$M52=""),"Por confirmar",IF(ABS($P52)&lt;='Parâmetros'!$B$10,"Conforme","Divergência"))),"Por confirmar")</f>
        <v/>
      </c>
      <c r="R52" s="16" t="n"/>
      <c r="S52" s="17" t="n"/>
      <c r="T52" s="20">
        <f>IFERROR(IF($A52="","",IF(OR($C52="",$D52="",$E52="",$G52="",$H52=""),"Incompleto",IF($Q52="Divergência","Rever divergência",IF($Q52="Por confirmar","Por confirmar",IF($R52="Conferido","OK","Pendente"))))),"Rever")</f>
        <v/>
      </c>
    </row>
    <row r="53" ht="30" customHeight="1">
      <c r="A53" s="34" t="n"/>
      <c r="B53" s="34" t="n"/>
      <c r="C53" s="16" t="n"/>
      <c r="D53" s="16" t="n"/>
      <c r="E53" s="16" t="n"/>
      <c r="F53" s="16" t="n"/>
      <c r="G53" s="17" t="n"/>
      <c r="H53" s="17" t="n"/>
      <c r="I53" s="16" t="n"/>
      <c r="J53" s="18">
        <f>IF($A53="","",IF($I53="","",IFERROR(VLOOKUP($I53,'Parâmetros'!$A$13:$C$17,3,FALSE),"")))</f>
        <v/>
      </c>
      <c r="K53" s="19" t="n"/>
      <c r="L53" s="9">
        <f>IFERROR(IF(OR($A53="",$K53="",$J53=""),"",ROUND($K53*$J53,2)),"")</f>
        <v/>
      </c>
      <c r="M53" s="19" t="n"/>
      <c r="N53" s="19" t="n"/>
      <c r="O53" s="19" t="n"/>
      <c r="P53" s="9">
        <f>IFERROR(IF(OR($A53="",$L53="",$M53=""),"",$M53-$L53),"")</f>
        <v/>
      </c>
      <c r="Q53" s="20">
        <f>IFERROR(IF($A53="","",IF(OR($L53="",$M53=""),"Por confirmar",IF(ABS($P53)&lt;='Parâmetros'!$B$10,"Conforme","Divergência"))),"Por confirmar")</f>
        <v/>
      </c>
      <c r="R53" s="16" t="n"/>
      <c r="S53" s="17" t="n"/>
      <c r="T53" s="20">
        <f>IFERROR(IF($A53="","",IF(OR($C53="",$D53="",$E53="",$G53="",$H53=""),"Incompleto",IF($Q53="Divergência","Rever divergência",IF($Q53="Por confirmar","Por confirmar",IF($R53="Conferido","OK","Pendente"))))),"Rever")</f>
        <v/>
      </c>
    </row>
    <row r="54" ht="30" customHeight="1">
      <c r="A54" s="34" t="n"/>
      <c r="B54" s="34" t="n"/>
      <c r="C54" s="16" t="n"/>
      <c r="D54" s="16" t="n"/>
      <c r="E54" s="16" t="n"/>
      <c r="F54" s="16" t="n"/>
      <c r="G54" s="17" t="n"/>
      <c r="H54" s="17" t="n"/>
      <c r="I54" s="16" t="n"/>
      <c r="J54" s="18">
        <f>IF($A54="","",IF($I54="","",IFERROR(VLOOKUP($I54,'Parâmetros'!$A$13:$C$17,3,FALSE),"")))</f>
        <v/>
      </c>
      <c r="K54" s="19" t="n"/>
      <c r="L54" s="9">
        <f>IFERROR(IF(OR($A54="",$K54="",$J54=""),"",ROUND($K54*$J54,2)),"")</f>
        <v/>
      </c>
      <c r="M54" s="19" t="n"/>
      <c r="N54" s="19" t="n"/>
      <c r="O54" s="19" t="n"/>
      <c r="P54" s="9">
        <f>IFERROR(IF(OR($A54="",$L54="",$M54=""),"",$M54-$L54),"")</f>
        <v/>
      </c>
      <c r="Q54" s="20">
        <f>IFERROR(IF($A54="","",IF(OR($L54="",$M54=""),"Por confirmar",IF(ABS($P54)&lt;='Parâmetros'!$B$10,"Conforme","Divergência"))),"Por confirmar")</f>
        <v/>
      </c>
      <c r="R54" s="16" t="n"/>
      <c r="S54" s="17" t="n"/>
      <c r="T54" s="20">
        <f>IFERROR(IF($A54="","",IF(OR($C54="",$D54="",$E54="",$G54="",$H54=""),"Incompleto",IF($Q54="Divergência","Rever divergência",IF($Q54="Por confirmar","Por confirmar",IF($R54="Conferido","OK","Pendente"))))),"Rever")</f>
        <v/>
      </c>
    </row>
    <row r="55" ht="30" customHeight="1">
      <c r="A55" s="34" t="n"/>
      <c r="B55" s="34" t="n"/>
      <c r="C55" s="16" t="n"/>
      <c r="D55" s="16" t="n"/>
      <c r="E55" s="16" t="n"/>
      <c r="F55" s="16" t="n"/>
      <c r="G55" s="17" t="n"/>
      <c r="H55" s="17" t="n"/>
      <c r="I55" s="16" t="n"/>
      <c r="J55" s="18">
        <f>IF($A55="","",IF($I55="","",IFERROR(VLOOKUP($I55,'Parâmetros'!$A$13:$C$17,3,FALSE),"")))</f>
        <v/>
      </c>
      <c r="K55" s="19" t="n"/>
      <c r="L55" s="9">
        <f>IFERROR(IF(OR($A55="",$K55="",$J55=""),"",ROUND($K55*$J55,2)),"")</f>
        <v/>
      </c>
      <c r="M55" s="19" t="n"/>
      <c r="N55" s="19" t="n"/>
      <c r="O55" s="19" t="n"/>
      <c r="P55" s="9">
        <f>IFERROR(IF(OR($A55="",$L55="",$M55=""),"",$M55-$L55),"")</f>
        <v/>
      </c>
      <c r="Q55" s="20">
        <f>IFERROR(IF($A55="","",IF(OR($L55="",$M55=""),"Por confirmar",IF(ABS($P55)&lt;='Parâmetros'!$B$10,"Conforme","Divergência"))),"Por confirmar")</f>
        <v/>
      </c>
      <c r="R55" s="16" t="n"/>
      <c r="S55" s="17" t="n"/>
      <c r="T55" s="20">
        <f>IFERROR(IF($A55="","",IF(OR($C55="",$D55="",$E55="",$G55="",$H55=""),"Incompleto",IF($Q55="Divergência","Rever divergência",IF($Q55="Por confirmar","Por confirmar",IF($R55="Conferido","OK","Pendente"))))),"Rever")</f>
        <v/>
      </c>
    </row>
    <row r="56" ht="30" customHeight="1">
      <c r="A56" s="34" t="n"/>
      <c r="B56" s="34" t="n"/>
      <c r="C56" s="16" t="n"/>
      <c r="D56" s="16" t="n"/>
      <c r="E56" s="16" t="n"/>
      <c r="F56" s="16" t="n"/>
      <c r="G56" s="17" t="n"/>
      <c r="H56" s="17" t="n"/>
      <c r="I56" s="16" t="n"/>
      <c r="J56" s="18">
        <f>IF($A56="","",IF($I56="","",IFERROR(VLOOKUP($I56,'Parâmetros'!$A$13:$C$17,3,FALSE),"")))</f>
        <v/>
      </c>
      <c r="K56" s="19" t="n"/>
      <c r="L56" s="9">
        <f>IFERROR(IF(OR($A56="",$K56="",$J56=""),"",ROUND($K56*$J56,2)),"")</f>
        <v/>
      </c>
      <c r="M56" s="19" t="n"/>
      <c r="N56" s="19" t="n"/>
      <c r="O56" s="19" t="n"/>
      <c r="P56" s="9">
        <f>IFERROR(IF(OR($A56="",$L56="",$M56=""),"",$M56-$L56),"")</f>
        <v/>
      </c>
      <c r="Q56" s="20">
        <f>IFERROR(IF($A56="","",IF(OR($L56="",$M56=""),"Por confirmar",IF(ABS($P56)&lt;='Parâmetros'!$B$10,"Conforme","Divergência"))),"Por confirmar")</f>
        <v/>
      </c>
      <c r="R56" s="16" t="n"/>
      <c r="S56" s="17" t="n"/>
      <c r="T56" s="20">
        <f>IFERROR(IF($A56="","",IF(OR($C56="",$D56="",$E56="",$G56="",$H56=""),"Incompleto",IF($Q56="Divergência","Rever divergência",IF($Q56="Por confirmar","Por confirmar",IF($R56="Conferido","OK","Pendente"))))),"Rever")</f>
        <v/>
      </c>
    </row>
    <row r="57" ht="30" customHeight="1">
      <c r="A57" s="34" t="n"/>
      <c r="B57" s="34" t="n"/>
      <c r="C57" s="16" t="n"/>
      <c r="D57" s="16" t="n"/>
      <c r="E57" s="16" t="n"/>
      <c r="F57" s="16" t="n"/>
      <c r="G57" s="17" t="n"/>
      <c r="H57" s="17" t="n"/>
      <c r="I57" s="16" t="n"/>
      <c r="J57" s="18">
        <f>IF($A57="","",IF($I57="","",IFERROR(VLOOKUP($I57,'Parâmetros'!$A$13:$C$17,3,FALSE),"")))</f>
        <v/>
      </c>
      <c r="K57" s="19" t="n"/>
      <c r="L57" s="9">
        <f>IFERROR(IF(OR($A57="",$K57="",$J57=""),"",ROUND($K57*$J57,2)),"")</f>
        <v/>
      </c>
      <c r="M57" s="19" t="n"/>
      <c r="N57" s="19" t="n"/>
      <c r="O57" s="19" t="n"/>
      <c r="P57" s="9">
        <f>IFERROR(IF(OR($A57="",$L57="",$M57=""),"",$M57-$L57),"")</f>
        <v/>
      </c>
      <c r="Q57" s="20">
        <f>IFERROR(IF($A57="","",IF(OR($L57="",$M57=""),"Por confirmar",IF(ABS($P57)&lt;='Parâmetros'!$B$10,"Conforme","Divergência"))),"Por confirmar")</f>
        <v/>
      </c>
      <c r="R57" s="16" t="n"/>
      <c r="S57" s="17" t="n"/>
      <c r="T57" s="20">
        <f>IFERROR(IF($A57="","",IF(OR($C57="",$D57="",$E57="",$G57="",$H57=""),"Incompleto",IF($Q57="Divergência","Rever divergência",IF($Q57="Por confirmar","Por confirmar",IF($R57="Conferido","OK","Pendente"))))),"Rever")</f>
        <v/>
      </c>
    </row>
    <row r="58" ht="30" customHeight="1">
      <c r="A58" s="34" t="n"/>
      <c r="B58" s="34" t="n"/>
      <c r="C58" s="16" t="n"/>
      <c r="D58" s="16" t="n"/>
      <c r="E58" s="16" t="n"/>
      <c r="F58" s="16" t="n"/>
      <c r="G58" s="17" t="n"/>
      <c r="H58" s="17" t="n"/>
      <c r="I58" s="16" t="n"/>
      <c r="J58" s="18">
        <f>IF($A58="","",IF($I58="","",IFERROR(VLOOKUP($I58,'Parâmetros'!$A$13:$C$17,3,FALSE),"")))</f>
        <v/>
      </c>
      <c r="K58" s="19" t="n"/>
      <c r="L58" s="9">
        <f>IFERROR(IF(OR($A58="",$K58="",$J58=""),"",ROUND($K58*$J58,2)),"")</f>
        <v/>
      </c>
      <c r="M58" s="19" t="n"/>
      <c r="N58" s="19" t="n"/>
      <c r="O58" s="19" t="n"/>
      <c r="P58" s="9">
        <f>IFERROR(IF(OR($A58="",$L58="",$M58=""),"",$M58-$L58),"")</f>
        <v/>
      </c>
      <c r="Q58" s="20">
        <f>IFERROR(IF($A58="","",IF(OR($L58="",$M58=""),"Por confirmar",IF(ABS($P58)&lt;='Parâmetros'!$B$10,"Conforme","Divergência"))),"Por confirmar")</f>
        <v/>
      </c>
      <c r="R58" s="16" t="n"/>
      <c r="S58" s="17" t="n"/>
      <c r="T58" s="20">
        <f>IFERROR(IF($A58="","",IF(OR($C58="",$D58="",$E58="",$G58="",$H58=""),"Incompleto",IF($Q58="Divergência","Rever divergência",IF($Q58="Por confirmar","Por confirmar",IF($R58="Conferido","OK","Pendente"))))),"Rever")</f>
        <v/>
      </c>
    </row>
    <row r="59" ht="30" customHeight="1">
      <c r="A59" s="34" t="n"/>
      <c r="B59" s="34" t="n"/>
      <c r="C59" s="16" t="n"/>
      <c r="D59" s="16" t="n"/>
      <c r="E59" s="16" t="n"/>
      <c r="F59" s="16" t="n"/>
      <c r="G59" s="17" t="n"/>
      <c r="H59" s="17" t="n"/>
      <c r="I59" s="16" t="n"/>
      <c r="J59" s="18">
        <f>IF($A59="","",IF($I59="","",IFERROR(VLOOKUP($I59,'Parâmetros'!$A$13:$C$17,3,FALSE),"")))</f>
        <v/>
      </c>
      <c r="K59" s="19" t="n"/>
      <c r="L59" s="9">
        <f>IFERROR(IF(OR($A59="",$K59="",$J59=""),"",ROUND($K59*$J59,2)),"")</f>
        <v/>
      </c>
      <c r="M59" s="19" t="n"/>
      <c r="N59" s="19" t="n"/>
      <c r="O59" s="19" t="n"/>
      <c r="P59" s="9">
        <f>IFERROR(IF(OR($A59="",$L59="",$M59=""),"",$M59-$L59),"")</f>
        <v/>
      </c>
      <c r="Q59" s="20">
        <f>IFERROR(IF($A59="","",IF(OR($L59="",$M59=""),"Por confirmar",IF(ABS($P59)&lt;='Parâmetros'!$B$10,"Conforme","Divergência"))),"Por confirmar")</f>
        <v/>
      </c>
      <c r="R59" s="16" t="n"/>
      <c r="S59" s="17" t="n"/>
      <c r="T59" s="20">
        <f>IFERROR(IF($A59="","",IF(OR($C59="",$D59="",$E59="",$G59="",$H59=""),"Incompleto",IF($Q59="Divergência","Rever divergência",IF($Q59="Por confirmar","Por confirmar",IF($R59="Conferido","OK","Pendente"))))),"Rever")</f>
        <v/>
      </c>
    </row>
    <row r="60" ht="30" customHeight="1">
      <c r="A60" s="34" t="n"/>
      <c r="B60" s="34" t="n"/>
      <c r="C60" s="16" t="n"/>
      <c r="D60" s="16" t="n"/>
      <c r="E60" s="16" t="n"/>
      <c r="F60" s="16" t="n"/>
      <c r="G60" s="17" t="n"/>
      <c r="H60" s="17" t="n"/>
      <c r="I60" s="16" t="n"/>
      <c r="J60" s="18">
        <f>IF($A60="","",IF($I60="","",IFERROR(VLOOKUP($I60,'Parâmetros'!$A$13:$C$17,3,FALSE),"")))</f>
        <v/>
      </c>
      <c r="K60" s="19" t="n"/>
      <c r="L60" s="9">
        <f>IFERROR(IF(OR($A60="",$K60="",$J60=""),"",ROUND($K60*$J60,2)),"")</f>
        <v/>
      </c>
      <c r="M60" s="19" t="n"/>
      <c r="N60" s="19" t="n"/>
      <c r="O60" s="19" t="n"/>
      <c r="P60" s="9">
        <f>IFERROR(IF(OR($A60="",$L60="",$M60=""),"",$M60-$L60),"")</f>
        <v/>
      </c>
      <c r="Q60" s="20">
        <f>IFERROR(IF($A60="","",IF(OR($L60="",$M60=""),"Por confirmar",IF(ABS($P60)&lt;='Parâmetros'!$B$10,"Conforme","Divergência"))),"Por confirmar")</f>
        <v/>
      </c>
      <c r="R60" s="16" t="n"/>
      <c r="S60" s="17" t="n"/>
      <c r="T60" s="20">
        <f>IFERROR(IF($A60="","",IF(OR($C60="",$D60="",$E60="",$G60="",$H60=""),"Incompleto",IF($Q60="Divergência","Rever divergência",IF($Q60="Por confirmar","Por confirmar",IF($R60="Conferido","OK","Pendente"))))),"Rever")</f>
        <v/>
      </c>
    </row>
    <row r="61" ht="30" customHeight="1">
      <c r="A61" s="34" t="n"/>
      <c r="B61" s="34" t="n"/>
      <c r="C61" s="16" t="n"/>
      <c r="D61" s="16" t="n"/>
      <c r="E61" s="16" t="n"/>
      <c r="F61" s="16" t="n"/>
      <c r="G61" s="17" t="n"/>
      <c r="H61" s="17" t="n"/>
      <c r="I61" s="16" t="n"/>
      <c r="J61" s="18">
        <f>IF($A61="","",IF($I61="","",IFERROR(VLOOKUP($I61,'Parâmetros'!$A$13:$C$17,3,FALSE),"")))</f>
        <v/>
      </c>
      <c r="K61" s="19" t="n"/>
      <c r="L61" s="9">
        <f>IFERROR(IF(OR($A61="",$K61="",$J61=""),"",ROUND($K61*$J61,2)),"")</f>
        <v/>
      </c>
      <c r="M61" s="19" t="n"/>
      <c r="N61" s="19" t="n"/>
      <c r="O61" s="19" t="n"/>
      <c r="P61" s="9">
        <f>IFERROR(IF(OR($A61="",$L61="",$M61=""),"",$M61-$L61),"")</f>
        <v/>
      </c>
      <c r="Q61" s="20">
        <f>IFERROR(IF($A61="","",IF(OR($L61="",$M61=""),"Por confirmar",IF(ABS($P61)&lt;='Parâmetros'!$B$10,"Conforme","Divergência"))),"Por confirmar")</f>
        <v/>
      </c>
      <c r="R61" s="16" t="n"/>
      <c r="S61" s="17" t="n"/>
      <c r="T61" s="20">
        <f>IFERROR(IF($A61="","",IF(OR($C61="",$D61="",$E61="",$G61="",$H61=""),"Incompleto",IF($Q61="Divergência","Rever divergência",IF($Q61="Por confirmar","Por confirmar",IF($R61="Conferido","OK","Pendente"))))),"Rever")</f>
        <v/>
      </c>
    </row>
    <row r="62" ht="30" customHeight="1">
      <c r="A62" s="34" t="n"/>
      <c r="B62" s="34" t="n"/>
      <c r="C62" s="16" t="n"/>
      <c r="D62" s="16" t="n"/>
      <c r="E62" s="16" t="n"/>
      <c r="F62" s="16" t="n"/>
      <c r="G62" s="17" t="n"/>
      <c r="H62" s="17" t="n"/>
      <c r="I62" s="16" t="n"/>
      <c r="J62" s="18">
        <f>IF($A62="","",IF($I62="","",IFERROR(VLOOKUP($I62,'Parâmetros'!$A$13:$C$17,3,FALSE),"")))</f>
        <v/>
      </c>
      <c r="K62" s="19" t="n"/>
      <c r="L62" s="9">
        <f>IFERROR(IF(OR($A62="",$K62="",$J62=""),"",ROUND($K62*$J62,2)),"")</f>
        <v/>
      </c>
      <c r="M62" s="19" t="n"/>
      <c r="N62" s="19" t="n"/>
      <c r="O62" s="19" t="n"/>
      <c r="P62" s="9">
        <f>IFERROR(IF(OR($A62="",$L62="",$M62=""),"",$M62-$L62),"")</f>
        <v/>
      </c>
      <c r="Q62" s="20">
        <f>IFERROR(IF($A62="","",IF(OR($L62="",$M62=""),"Por confirmar",IF(ABS($P62)&lt;='Parâmetros'!$B$10,"Conforme","Divergência"))),"Por confirmar")</f>
        <v/>
      </c>
      <c r="R62" s="16" t="n"/>
      <c r="S62" s="17" t="n"/>
      <c r="T62" s="20">
        <f>IFERROR(IF($A62="","",IF(OR($C62="",$D62="",$E62="",$G62="",$H62=""),"Incompleto",IF($Q62="Divergência","Rever divergência",IF($Q62="Por confirmar","Por confirmar",IF($R62="Conferido","OK","Pendente"))))),"Rever")</f>
        <v/>
      </c>
    </row>
    <row r="63" ht="30" customHeight="1">
      <c r="A63" s="34" t="n"/>
      <c r="B63" s="34" t="n"/>
      <c r="C63" s="16" t="n"/>
      <c r="D63" s="16" t="n"/>
      <c r="E63" s="16" t="n"/>
      <c r="F63" s="16" t="n"/>
      <c r="G63" s="17" t="n"/>
      <c r="H63" s="17" t="n"/>
      <c r="I63" s="16" t="n"/>
      <c r="J63" s="18">
        <f>IF($A63="","",IF($I63="","",IFERROR(VLOOKUP($I63,'Parâmetros'!$A$13:$C$17,3,FALSE),"")))</f>
        <v/>
      </c>
      <c r="K63" s="19" t="n"/>
      <c r="L63" s="9">
        <f>IFERROR(IF(OR($A63="",$K63="",$J63=""),"",ROUND($K63*$J63,2)),"")</f>
        <v/>
      </c>
      <c r="M63" s="19" t="n"/>
      <c r="N63" s="19" t="n"/>
      <c r="O63" s="19" t="n"/>
      <c r="P63" s="9">
        <f>IFERROR(IF(OR($A63="",$L63="",$M63=""),"",$M63-$L63),"")</f>
        <v/>
      </c>
      <c r="Q63" s="20">
        <f>IFERROR(IF($A63="","",IF(OR($L63="",$M63=""),"Por confirmar",IF(ABS($P63)&lt;='Parâmetros'!$B$10,"Conforme","Divergência"))),"Por confirmar")</f>
        <v/>
      </c>
      <c r="R63" s="16" t="n"/>
      <c r="S63" s="17" t="n"/>
      <c r="T63" s="20">
        <f>IFERROR(IF($A63="","",IF(OR($C63="",$D63="",$E63="",$G63="",$H63=""),"Incompleto",IF($Q63="Divergência","Rever divergência",IF($Q63="Por confirmar","Por confirmar",IF($R63="Conferido","OK","Pendente"))))),"Rever")</f>
        <v/>
      </c>
    </row>
    <row r="64" ht="30" customHeight="1">
      <c r="A64" s="34" t="n"/>
      <c r="B64" s="34" t="n"/>
      <c r="C64" s="16" t="n"/>
      <c r="D64" s="16" t="n"/>
      <c r="E64" s="16" t="n"/>
      <c r="F64" s="16" t="n"/>
      <c r="G64" s="17" t="n"/>
      <c r="H64" s="17" t="n"/>
      <c r="I64" s="16" t="n"/>
      <c r="J64" s="18">
        <f>IF($A64="","",IF($I64="","",IFERROR(VLOOKUP($I64,'Parâmetros'!$A$13:$C$17,3,FALSE),"")))</f>
        <v/>
      </c>
      <c r="K64" s="19" t="n"/>
      <c r="L64" s="9">
        <f>IFERROR(IF(OR($A64="",$K64="",$J64=""),"",ROUND($K64*$J64,2)),"")</f>
        <v/>
      </c>
      <c r="M64" s="19" t="n"/>
      <c r="N64" s="19" t="n"/>
      <c r="O64" s="19" t="n"/>
      <c r="P64" s="9">
        <f>IFERROR(IF(OR($A64="",$L64="",$M64=""),"",$M64-$L64),"")</f>
        <v/>
      </c>
      <c r="Q64" s="20">
        <f>IFERROR(IF($A64="","",IF(OR($L64="",$M64=""),"Por confirmar",IF(ABS($P64)&lt;='Parâmetros'!$B$10,"Conforme","Divergência"))),"Por confirmar")</f>
        <v/>
      </c>
      <c r="R64" s="16" t="n"/>
      <c r="S64" s="17" t="n"/>
      <c r="T64" s="20">
        <f>IFERROR(IF($A64="","",IF(OR($C64="",$D64="",$E64="",$G64="",$H64=""),"Incompleto",IF($Q64="Divergência","Rever divergência",IF($Q64="Por confirmar","Por confirmar",IF($R64="Conferido","OK","Pendente"))))),"Rever")</f>
        <v/>
      </c>
    </row>
    <row r="65" ht="30" customHeight="1">
      <c r="A65" s="34" t="n"/>
      <c r="B65" s="34" t="n"/>
      <c r="C65" s="16" t="n"/>
      <c r="D65" s="16" t="n"/>
      <c r="E65" s="16" t="n"/>
      <c r="F65" s="16" t="n"/>
      <c r="G65" s="17" t="n"/>
      <c r="H65" s="17" t="n"/>
      <c r="I65" s="16" t="n"/>
      <c r="J65" s="18">
        <f>IF($A65="","",IF($I65="","",IFERROR(VLOOKUP($I65,'Parâmetros'!$A$13:$C$17,3,FALSE),"")))</f>
        <v/>
      </c>
      <c r="K65" s="19" t="n"/>
      <c r="L65" s="9">
        <f>IFERROR(IF(OR($A65="",$K65="",$J65=""),"",ROUND($K65*$J65,2)),"")</f>
        <v/>
      </c>
      <c r="M65" s="19" t="n"/>
      <c r="N65" s="19" t="n"/>
      <c r="O65" s="19" t="n"/>
      <c r="P65" s="9">
        <f>IFERROR(IF(OR($A65="",$L65="",$M65=""),"",$M65-$L65),"")</f>
        <v/>
      </c>
      <c r="Q65" s="20">
        <f>IFERROR(IF($A65="","",IF(OR($L65="",$M65=""),"Por confirmar",IF(ABS($P65)&lt;='Parâmetros'!$B$10,"Conforme","Divergência"))),"Por confirmar")</f>
        <v/>
      </c>
      <c r="R65" s="16" t="n"/>
      <c r="S65" s="17" t="n"/>
      <c r="T65" s="20">
        <f>IFERROR(IF($A65="","",IF(OR($C65="",$D65="",$E65="",$G65="",$H65=""),"Incompleto",IF($Q65="Divergência","Rever divergência",IF($Q65="Por confirmar","Por confirmar",IF($R65="Conferido","OK","Pendente"))))),"Rever")</f>
        <v/>
      </c>
    </row>
    <row r="66" ht="30" customHeight="1">
      <c r="A66" s="34" t="n"/>
      <c r="B66" s="34" t="n"/>
      <c r="C66" s="16" t="n"/>
      <c r="D66" s="16" t="n"/>
      <c r="E66" s="16" t="n"/>
      <c r="F66" s="16" t="n"/>
      <c r="G66" s="17" t="n"/>
      <c r="H66" s="17" t="n"/>
      <c r="I66" s="16" t="n"/>
      <c r="J66" s="18">
        <f>IF($A66="","",IF($I66="","",IFERROR(VLOOKUP($I66,'Parâmetros'!$A$13:$C$17,3,FALSE),"")))</f>
        <v/>
      </c>
      <c r="K66" s="19" t="n"/>
      <c r="L66" s="9">
        <f>IFERROR(IF(OR($A66="",$K66="",$J66=""),"",ROUND($K66*$J66,2)),"")</f>
        <v/>
      </c>
      <c r="M66" s="19" t="n"/>
      <c r="N66" s="19" t="n"/>
      <c r="O66" s="19" t="n"/>
      <c r="P66" s="9">
        <f>IFERROR(IF(OR($A66="",$L66="",$M66=""),"",$M66-$L66),"")</f>
        <v/>
      </c>
      <c r="Q66" s="20">
        <f>IFERROR(IF($A66="","",IF(OR($L66="",$M66=""),"Por confirmar",IF(ABS($P66)&lt;='Parâmetros'!$B$10,"Conforme","Divergência"))),"Por confirmar")</f>
        <v/>
      </c>
      <c r="R66" s="16" t="n"/>
      <c r="S66" s="17" t="n"/>
      <c r="T66" s="20">
        <f>IFERROR(IF($A66="","",IF(OR($C66="",$D66="",$E66="",$G66="",$H66=""),"Incompleto",IF($Q66="Divergência","Rever divergência",IF($Q66="Por confirmar","Por confirmar",IF($R66="Conferido","OK","Pendente"))))),"Rever")</f>
        <v/>
      </c>
    </row>
    <row r="67" ht="30" customHeight="1">
      <c r="A67" s="34" t="n"/>
      <c r="B67" s="34" t="n"/>
      <c r="C67" s="16" t="n"/>
      <c r="D67" s="16" t="n"/>
      <c r="E67" s="16" t="n"/>
      <c r="F67" s="16" t="n"/>
      <c r="G67" s="17" t="n"/>
      <c r="H67" s="17" t="n"/>
      <c r="I67" s="16" t="n"/>
      <c r="J67" s="18">
        <f>IF($A67="","",IF($I67="","",IFERROR(VLOOKUP($I67,'Parâmetros'!$A$13:$C$17,3,FALSE),"")))</f>
        <v/>
      </c>
      <c r="K67" s="19" t="n"/>
      <c r="L67" s="9">
        <f>IFERROR(IF(OR($A67="",$K67="",$J67=""),"",ROUND($K67*$J67,2)),"")</f>
        <v/>
      </c>
      <c r="M67" s="19" t="n"/>
      <c r="N67" s="19" t="n"/>
      <c r="O67" s="19" t="n"/>
      <c r="P67" s="9">
        <f>IFERROR(IF(OR($A67="",$L67="",$M67=""),"",$M67-$L67),"")</f>
        <v/>
      </c>
      <c r="Q67" s="20">
        <f>IFERROR(IF($A67="","",IF(OR($L67="",$M67=""),"Por confirmar",IF(ABS($P67)&lt;='Parâmetros'!$B$10,"Conforme","Divergência"))),"Por confirmar")</f>
        <v/>
      </c>
      <c r="R67" s="16" t="n"/>
      <c r="S67" s="17" t="n"/>
      <c r="T67" s="20">
        <f>IFERROR(IF($A67="","",IF(OR($C67="",$D67="",$E67="",$G67="",$H67=""),"Incompleto",IF($Q67="Divergência","Rever divergência",IF($Q67="Por confirmar","Por confirmar",IF($R67="Conferido","OK","Pendente"))))),"Rever")</f>
        <v/>
      </c>
    </row>
    <row r="68" ht="30" customHeight="1">
      <c r="A68" s="34" t="n"/>
      <c r="B68" s="34" t="n"/>
      <c r="C68" s="16" t="n"/>
      <c r="D68" s="16" t="n"/>
      <c r="E68" s="16" t="n"/>
      <c r="F68" s="16" t="n"/>
      <c r="G68" s="17" t="n"/>
      <c r="H68" s="17" t="n"/>
      <c r="I68" s="16" t="n"/>
      <c r="J68" s="18">
        <f>IF($A68="","",IF($I68="","",IFERROR(VLOOKUP($I68,'Parâmetros'!$A$13:$C$17,3,FALSE),"")))</f>
        <v/>
      </c>
      <c r="K68" s="19" t="n"/>
      <c r="L68" s="9">
        <f>IFERROR(IF(OR($A68="",$K68="",$J68=""),"",ROUND($K68*$J68,2)),"")</f>
        <v/>
      </c>
      <c r="M68" s="19" t="n"/>
      <c r="N68" s="19" t="n"/>
      <c r="O68" s="19" t="n"/>
      <c r="P68" s="9">
        <f>IFERROR(IF(OR($A68="",$L68="",$M68=""),"",$M68-$L68),"")</f>
        <v/>
      </c>
      <c r="Q68" s="20">
        <f>IFERROR(IF($A68="","",IF(OR($L68="",$M68=""),"Por confirmar",IF(ABS($P68)&lt;='Parâmetros'!$B$10,"Conforme","Divergência"))),"Por confirmar")</f>
        <v/>
      </c>
      <c r="R68" s="16" t="n"/>
      <c r="S68" s="17" t="n"/>
      <c r="T68" s="20">
        <f>IFERROR(IF($A68="","",IF(OR($C68="",$D68="",$E68="",$G68="",$H68=""),"Incompleto",IF($Q68="Divergência","Rever divergência",IF($Q68="Por confirmar","Por confirmar",IF($R68="Conferido","OK","Pendente"))))),"Rever")</f>
        <v/>
      </c>
    </row>
    <row r="69" ht="30" customHeight="1">
      <c r="A69" s="34" t="n"/>
      <c r="B69" s="34" t="n"/>
      <c r="C69" s="16" t="n"/>
      <c r="D69" s="16" t="n"/>
      <c r="E69" s="16" t="n"/>
      <c r="F69" s="16" t="n"/>
      <c r="G69" s="17" t="n"/>
      <c r="H69" s="17" t="n"/>
      <c r="I69" s="16" t="n"/>
      <c r="J69" s="18">
        <f>IF($A69="","",IF($I69="","",IFERROR(VLOOKUP($I69,'Parâmetros'!$A$13:$C$17,3,FALSE),"")))</f>
        <v/>
      </c>
      <c r="K69" s="19" t="n"/>
      <c r="L69" s="9">
        <f>IFERROR(IF(OR($A69="",$K69="",$J69=""),"",ROUND($K69*$J69,2)),"")</f>
        <v/>
      </c>
      <c r="M69" s="19" t="n"/>
      <c r="N69" s="19" t="n"/>
      <c r="O69" s="19" t="n"/>
      <c r="P69" s="9">
        <f>IFERROR(IF(OR($A69="",$L69="",$M69=""),"",$M69-$L69),"")</f>
        <v/>
      </c>
      <c r="Q69" s="20">
        <f>IFERROR(IF($A69="","",IF(OR($L69="",$M69=""),"Por confirmar",IF(ABS($P69)&lt;='Parâmetros'!$B$10,"Conforme","Divergência"))),"Por confirmar")</f>
        <v/>
      </c>
      <c r="R69" s="16" t="n"/>
      <c r="S69" s="17" t="n"/>
      <c r="T69" s="20">
        <f>IFERROR(IF($A69="","",IF(OR($C69="",$D69="",$E69="",$G69="",$H69=""),"Incompleto",IF($Q69="Divergência","Rever divergência",IF($Q69="Por confirmar","Por confirmar",IF($R69="Conferido","OK","Pendente"))))),"Rever")</f>
        <v/>
      </c>
    </row>
    <row r="70" ht="30" customHeight="1">
      <c r="A70" s="34" t="n"/>
      <c r="B70" s="34" t="n"/>
      <c r="C70" s="16" t="n"/>
      <c r="D70" s="16" t="n"/>
      <c r="E70" s="16" t="n"/>
      <c r="F70" s="16" t="n"/>
      <c r="G70" s="17" t="n"/>
      <c r="H70" s="17" t="n"/>
      <c r="I70" s="16" t="n"/>
      <c r="J70" s="18">
        <f>IF($A70="","",IF($I70="","",IFERROR(VLOOKUP($I70,'Parâmetros'!$A$13:$C$17,3,FALSE),"")))</f>
        <v/>
      </c>
      <c r="K70" s="19" t="n"/>
      <c r="L70" s="9">
        <f>IFERROR(IF(OR($A70="",$K70="",$J70=""),"",ROUND($K70*$J70,2)),"")</f>
        <v/>
      </c>
      <c r="M70" s="19" t="n"/>
      <c r="N70" s="19" t="n"/>
      <c r="O70" s="19" t="n"/>
      <c r="P70" s="9">
        <f>IFERROR(IF(OR($A70="",$L70="",$M70=""),"",$M70-$L70),"")</f>
        <v/>
      </c>
      <c r="Q70" s="20">
        <f>IFERROR(IF($A70="","",IF(OR($L70="",$M70=""),"Por confirmar",IF(ABS($P70)&lt;='Parâmetros'!$B$10,"Conforme","Divergência"))),"Por confirmar")</f>
        <v/>
      </c>
      <c r="R70" s="16" t="n"/>
      <c r="S70" s="17" t="n"/>
      <c r="T70" s="20">
        <f>IFERROR(IF($A70="","",IF(OR($C70="",$D70="",$E70="",$G70="",$H70=""),"Incompleto",IF($Q70="Divergência","Rever divergência",IF($Q70="Por confirmar","Por confirmar",IF($R70="Conferido","OK","Pendente"))))),"Rever")</f>
        <v/>
      </c>
    </row>
    <row r="71" ht="30" customHeight="1">
      <c r="A71" s="34" t="n"/>
      <c r="B71" s="34" t="n"/>
      <c r="C71" s="16" t="n"/>
      <c r="D71" s="16" t="n"/>
      <c r="E71" s="16" t="n"/>
      <c r="F71" s="16" t="n"/>
      <c r="G71" s="17" t="n"/>
      <c r="H71" s="17" t="n"/>
      <c r="I71" s="16" t="n"/>
      <c r="J71" s="18">
        <f>IF($A71="","",IF($I71="","",IFERROR(VLOOKUP($I71,'Parâmetros'!$A$13:$C$17,3,FALSE),"")))</f>
        <v/>
      </c>
      <c r="K71" s="19" t="n"/>
      <c r="L71" s="9">
        <f>IFERROR(IF(OR($A71="",$K71="",$J71=""),"",ROUND($K71*$J71,2)),"")</f>
        <v/>
      </c>
      <c r="M71" s="19" t="n"/>
      <c r="N71" s="19" t="n"/>
      <c r="O71" s="19" t="n"/>
      <c r="P71" s="9">
        <f>IFERROR(IF(OR($A71="",$L71="",$M71=""),"",$M71-$L71),"")</f>
        <v/>
      </c>
      <c r="Q71" s="20">
        <f>IFERROR(IF($A71="","",IF(OR($L71="",$M71=""),"Por confirmar",IF(ABS($P71)&lt;='Parâmetros'!$B$10,"Conforme","Divergência"))),"Por confirmar")</f>
        <v/>
      </c>
      <c r="R71" s="16" t="n"/>
      <c r="S71" s="17" t="n"/>
      <c r="T71" s="20">
        <f>IFERROR(IF($A71="","",IF(OR($C71="",$D71="",$E71="",$G71="",$H71=""),"Incompleto",IF($Q71="Divergência","Rever divergência",IF($Q71="Por confirmar","Por confirmar",IF($R71="Conferido","OK","Pendente"))))),"Rever")</f>
        <v/>
      </c>
    </row>
    <row r="72" ht="30" customHeight="1">
      <c r="A72" s="34" t="n"/>
      <c r="B72" s="34" t="n"/>
      <c r="C72" s="16" t="n"/>
      <c r="D72" s="16" t="n"/>
      <c r="E72" s="16" t="n"/>
      <c r="F72" s="16" t="n"/>
      <c r="G72" s="17" t="n"/>
      <c r="H72" s="17" t="n"/>
      <c r="I72" s="16" t="n"/>
      <c r="J72" s="18">
        <f>IF($A72="","",IF($I72="","",IFERROR(VLOOKUP($I72,'Parâmetros'!$A$13:$C$17,3,FALSE),"")))</f>
        <v/>
      </c>
      <c r="K72" s="19" t="n"/>
      <c r="L72" s="9">
        <f>IFERROR(IF(OR($A72="",$K72="",$J72=""),"",ROUND($K72*$J72,2)),"")</f>
        <v/>
      </c>
      <c r="M72" s="19" t="n"/>
      <c r="N72" s="19" t="n"/>
      <c r="O72" s="19" t="n"/>
      <c r="P72" s="9">
        <f>IFERROR(IF(OR($A72="",$L72="",$M72=""),"",$M72-$L72),"")</f>
        <v/>
      </c>
      <c r="Q72" s="20">
        <f>IFERROR(IF($A72="","",IF(OR($L72="",$M72=""),"Por confirmar",IF(ABS($P72)&lt;='Parâmetros'!$B$10,"Conforme","Divergência"))),"Por confirmar")</f>
        <v/>
      </c>
      <c r="R72" s="16" t="n"/>
      <c r="S72" s="17" t="n"/>
      <c r="T72" s="20">
        <f>IFERROR(IF($A72="","",IF(OR($C72="",$D72="",$E72="",$G72="",$H72=""),"Incompleto",IF($Q72="Divergência","Rever divergência",IF($Q72="Por confirmar","Por confirmar",IF($R72="Conferido","OK","Pendente"))))),"Rever")</f>
        <v/>
      </c>
    </row>
    <row r="73" ht="30" customHeight="1">
      <c r="A73" s="34" t="n"/>
      <c r="B73" s="34" t="n"/>
      <c r="C73" s="16" t="n"/>
      <c r="D73" s="16" t="n"/>
      <c r="E73" s="16" t="n"/>
      <c r="F73" s="16" t="n"/>
      <c r="G73" s="17" t="n"/>
      <c r="H73" s="17" t="n"/>
      <c r="I73" s="16" t="n"/>
      <c r="J73" s="18">
        <f>IF($A73="","",IF($I73="","",IFERROR(VLOOKUP($I73,'Parâmetros'!$A$13:$C$17,3,FALSE),"")))</f>
        <v/>
      </c>
      <c r="K73" s="19" t="n"/>
      <c r="L73" s="9">
        <f>IFERROR(IF(OR($A73="",$K73="",$J73=""),"",ROUND($K73*$J73,2)),"")</f>
        <v/>
      </c>
      <c r="M73" s="19" t="n"/>
      <c r="N73" s="19" t="n"/>
      <c r="O73" s="19" t="n"/>
      <c r="P73" s="9">
        <f>IFERROR(IF(OR($A73="",$L73="",$M73=""),"",$M73-$L73),"")</f>
        <v/>
      </c>
      <c r="Q73" s="20">
        <f>IFERROR(IF($A73="","",IF(OR($L73="",$M73=""),"Por confirmar",IF(ABS($P73)&lt;='Parâmetros'!$B$10,"Conforme","Divergência"))),"Por confirmar")</f>
        <v/>
      </c>
      <c r="R73" s="16" t="n"/>
      <c r="S73" s="17" t="n"/>
      <c r="T73" s="20">
        <f>IFERROR(IF($A73="","",IF(OR($C73="",$D73="",$E73="",$G73="",$H73=""),"Incompleto",IF($Q73="Divergência","Rever divergência",IF($Q73="Por confirmar","Por confirmar",IF($R73="Conferido","OK","Pendente"))))),"Rever")</f>
        <v/>
      </c>
    </row>
    <row r="74" ht="30" customHeight="1">
      <c r="A74" s="34" t="n"/>
      <c r="B74" s="34" t="n"/>
      <c r="C74" s="16" t="n"/>
      <c r="D74" s="16" t="n"/>
      <c r="E74" s="16" t="n"/>
      <c r="F74" s="16" t="n"/>
      <c r="G74" s="17" t="n"/>
      <c r="H74" s="17" t="n"/>
      <c r="I74" s="16" t="n"/>
      <c r="J74" s="18">
        <f>IF($A74="","",IF($I74="","",IFERROR(VLOOKUP($I74,'Parâmetros'!$A$13:$C$17,3,FALSE),"")))</f>
        <v/>
      </c>
      <c r="K74" s="19" t="n"/>
      <c r="L74" s="9">
        <f>IFERROR(IF(OR($A74="",$K74="",$J74=""),"",ROUND($K74*$J74,2)),"")</f>
        <v/>
      </c>
      <c r="M74" s="19" t="n"/>
      <c r="N74" s="19" t="n"/>
      <c r="O74" s="19" t="n"/>
      <c r="P74" s="9">
        <f>IFERROR(IF(OR($A74="",$L74="",$M74=""),"",$M74-$L74),"")</f>
        <v/>
      </c>
      <c r="Q74" s="20">
        <f>IFERROR(IF($A74="","",IF(OR($L74="",$M74=""),"Por confirmar",IF(ABS($P74)&lt;='Parâmetros'!$B$10,"Conforme","Divergência"))),"Por confirmar")</f>
        <v/>
      </c>
      <c r="R74" s="16" t="n"/>
      <c r="S74" s="17" t="n"/>
      <c r="T74" s="20">
        <f>IFERROR(IF($A74="","",IF(OR($C74="",$D74="",$E74="",$G74="",$H74=""),"Incompleto",IF($Q74="Divergência","Rever divergência",IF($Q74="Por confirmar","Por confirmar",IF($R74="Conferido","OK","Pendente"))))),"Rever")</f>
        <v/>
      </c>
    </row>
    <row r="75" ht="30" customHeight="1">
      <c r="A75" s="34" t="n"/>
      <c r="B75" s="34" t="n"/>
      <c r="C75" s="16" t="n"/>
      <c r="D75" s="16" t="n"/>
      <c r="E75" s="16" t="n"/>
      <c r="F75" s="16" t="n"/>
      <c r="G75" s="17" t="n"/>
      <c r="H75" s="17" t="n"/>
      <c r="I75" s="16" t="n"/>
      <c r="J75" s="18">
        <f>IF($A75="","",IF($I75="","",IFERROR(VLOOKUP($I75,'Parâmetros'!$A$13:$C$17,3,FALSE),"")))</f>
        <v/>
      </c>
      <c r="K75" s="19" t="n"/>
      <c r="L75" s="9">
        <f>IFERROR(IF(OR($A75="",$K75="",$J75=""),"",ROUND($K75*$J75,2)),"")</f>
        <v/>
      </c>
      <c r="M75" s="19" t="n"/>
      <c r="N75" s="19" t="n"/>
      <c r="O75" s="19" t="n"/>
      <c r="P75" s="9">
        <f>IFERROR(IF(OR($A75="",$L75="",$M75=""),"",$M75-$L75),"")</f>
        <v/>
      </c>
      <c r="Q75" s="20">
        <f>IFERROR(IF($A75="","",IF(OR($L75="",$M75=""),"Por confirmar",IF(ABS($P75)&lt;='Parâmetros'!$B$10,"Conforme","Divergência"))),"Por confirmar")</f>
        <v/>
      </c>
      <c r="R75" s="16" t="n"/>
      <c r="S75" s="17" t="n"/>
      <c r="T75" s="20">
        <f>IFERROR(IF($A75="","",IF(OR($C75="",$D75="",$E75="",$G75="",$H75=""),"Incompleto",IF($Q75="Divergência","Rever divergência",IF($Q75="Por confirmar","Por confirmar",IF($R75="Conferido","OK","Pendente"))))),"Rever")</f>
        <v/>
      </c>
    </row>
    <row r="76" ht="30" customHeight="1">
      <c r="A76" s="34" t="n"/>
      <c r="B76" s="34" t="n"/>
      <c r="C76" s="16" t="n"/>
      <c r="D76" s="16" t="n"/>
      <c r="E76" s="16" t="n"/>
      <c r="F76" s="16" t="n"/>
      <c r="G76" s="17" t="n"/>
      <c r="H76" s="17" t="n"/>
      <c r="I76" s="16" t="n"/>
      <c r="J76" s="18">
        <f>IF($A76="","",IF($I76="","",IFERROR(VLOOKUP($I76,'Parâmetros'!$A$13:$C$17,3,FALSE),"")))</f>
        <v/>
      </c>
      <c r="K76" s="19" t="n"/>
      <c r="L76" s="9">
        <f>IFERROR(IF(OR($A76="",$K76="",$J76=""),"",ROUND($K76*$J76,2)),"")</f>
        <v/>
      </c>
      <c r="M76" s="19" t="n"/>
      <c r="N76" s="19" t="n"/>
      <c r="O76" s="19" t="n"/>
      <c r="P76" s="9">
        <f>IFERROR(IF(OR($A76="",$L76="",$M76=""),"",$M76-$L76),"")</f>
        <v/>
      </c>
      <c r="Q76" s="20">
        <f>IFERROR(IF($A76="","",IF(OR($L76="",$M76=""),"Por confirmar",IF(ABS($P76)&lt;='Parâmetros'!$B$10,"Conforme","Divergência"))),"Por confirmar")</f>
        <v/>
      </c>
      <c r="R76" s="16" t="n"/>
      <c r="S76" s="17" t="n"/>
      <c r="T76" s="20">
        <f>IFERROR(IF($A76="","",IF(OR($C76="",$D76="",$E76="",$G76="",$H76=""),"Incompleto",IF($Q76="Divergência","Rever divergência",IF($Q76="Por confirmar","Por confirmar",IF($R76="Conferido","OK","Pendente"))))),"Rever")</f>
        <v/>
      </c>
    </row>
    <row r="77" ht="30" customHeight="1">
      <c r="A77" s="34" t="n"/>
      <c r="B77" s="34" t="n"/>
      <c r="C77" s="16" t="n"/>
      <c r="D77" s="16" t="n"/>
      <c r="E77" s="16" t="n"/>
      <c r="F77" s="16" t="n"/>
      <c r="G77" s="17" t="n"/>
      <c r="H77" s="17" t="n"/>
      <c r="I77" s="16" t="n"/>
      <c r="J77" s="18">
        <f>IF($A77="","",IF($I77="","",IFERROR(VLOOKUP($I77,'Parâmetros'!$A$13:$C$17,3,FALSE),"")))</f>
        <v/>
      </c>
      <c r="K77" s="19" t="n"/>
      <c r="L77" s="9">
        <f>IFERROR(IF(OR($A77="",$K77="",$J77=""),"",ROUND($K77*$J77,2)),"")</f>
        <v/>
      </c>
      <c r="M77" s="19" t="n"/>
      <c r="N77" s="19" t="n"/>
      <c r="O77" s="19" t="n"/>
      <c r="P77" s="9">
        <f>IFERROR(IF(OR($A77="",$L77="",$M77=""),"",$M77-$L77),"")</f>
        <v/>
      </c>
      <c r="Q77" s="20">
        <f>IFERROR(IF($A77="","",IF(OR($L77="",$M77=""),"Por confirmar",IF(ABS($P77)&lt;='Parâmetros'!$B$10,"Conforme","Divergência"))),"Por confirmar")</f>
        <v/>
      </c>
      <c r="R77" s="16" t="n"/>
      <c r="S77" s="17" t="n"/>
      <c r="T77" s="20">
        <f>IFERROR(IF($A77="","",IF(OR($C77="",$D77="",$E77="",$G77="",$H77=""),"Incompleto",IF($Q77="Divergência","Rever divergência",IF($Q77="Por confirmar","Por confirmar",IF($R77="Conferido","OK","Pendente"))))),"Rever")</f>
        <v/>
      </c>
    </row>
    <row r="78" ht="30" customHeight="1">
      <c r="A78" s="34" t="n"/>
      <c r="B78" s="34" t="n"/>
      <c r="C78" s="16" t="n"/>
      <c r="D78" s="16" t="n"/>
      <c r="E78" s="16" t="n"/>
      <c r="F78" s="16" t="n"/>
      <c r="G78" s="17" t="n"/>
      <c r="H78" s="17" t="n"/>
      <c r="I78" s="16" t="n"/>
      <c r="J78" s="18">
        <f>IF($A78="","",IF($I78="","",IFERROR(VLOOKUP($I78,'Parâmetros'!$A$13:$C$17,3,FALSE),"")))</f>
        <v/>
      </c>
      <c r="K78" s="19" t="n"/>
      <c r="L78" s="9">
        <f>IFERROR(IF(OR($A78="",$K78="",$J78=""),"",ROUND($K78*$J78,2)),"")</f>
        <v/>
      </c>
      <c r="M78" s="19" t="n"/>
      <c r="N78" s="19" t="n"/>
      <c r="O78" s="19" t="n"/>
      <c r="P78" s="9">
        <f>IFERROR(IF(OR($A78="",$L78="",$M78=""),"",$M78-$L78),"")</f>
        <v/>
      </c>
      <c r="Q78" s="20">
        <f>IFERROR(IF($A78="","",IF(OR($L78="",$M78=""),"Por confirmar",IF(ABS($P78)&lt;='Parâmetros'!$B$10,"Conforme","Divergência"))),"Por confirmar")</f>
        <v/>
      </c>
      <c r="R78" s="16" t="n"/>
      <c r="S78" s="17" t="n"/>
      <c r="T78" s="20">
        <f>IFERROR(IF($A78="","",IF(OR($C78="",$D78="",$E78="",$G78="",$H78=""),"Incompleto",IF($Q78="Divergência","Rever divergência",IF($Q78="Por confirmar","Por confirmar",IF($R78="Conferido","OK","Pendente"))))),"Rever")</f>
        <v/>
      </c>
    </row>
    <row r="79" ht="30" customHeight="1">
      <c r="A79" s="34" t="n"/>
      <c r="B79" s="34" t="n"/>
      <c r="C79" s="16" t="n"/>
      <c r="D79" s="16" t="n"/>
      <c r="E79" s="16" t="n"/>
      <c r="F79" s="16" t="n"/>
      <c r="G79" s="17" t="n"/>
      <c r="H79" s="17" t="n"/>
      <c r="I79" s="16" t="n"/>
      <c r="J79" s="18">
        <f>IF($A79="","",IF($I79="","",IFERROR(VLOOKUP($I79,'Parâmetros'!$A$13:$C$17,3,FALSE),"")))</f>
        <v/>
      </c>
      <c r="K79" s="19" t="n"/>
      <c r="L79" s="9">
        <f>IFERROR(IF(OR($A79="",$K79="",$J79=""),"",ROUND($K79*$J79,2)),"")</f>
        <v/>
      </c>
      <c r="M79" s="19" t="n"/>
      <c r="N79" s="19" t="n"/>
      <c r="O79" s="19" t="n"/>
      <c r="P79" s="9">
        <f>IFERROR(IF(OR($A79="",$L79="",$M79=""),"",$M79-$L79),"")</f>
        <v/>
      </c>
      <c r="Q79" s="20">
        <f>IFERROR(IF($A79="","",IF(OR($L79="",$M79=""),"Por confirmar",IF(ABS($P79)&lt;='Parâmetros'!$B$10,"Conforme","Divergência"))),"Por confirmar")</f>
        <v/>
      </c>
      <c r="R79" s="16" t="n"/>
      <c r="S79" s="17" t="n"/>
      <c r="T79" s="20">
        <f>IFERROR(IF($A79="","",IF(OR($C79="",$D79="",$E79="",$G79="",$H79=""),"Incompleto",IF($Q79="Divergência","Rever divergência",IF($Q79="Por confirmar","Por confirmar",IF($R79="Conferido","OK","Pendente"))))),"Rever")</f>
        <v/>
      </c>
    </row>
    <row r="80" ht="30" customHeight="1">
      <c r="A80" s="34" t="n"/>
      <c r="B80" s="34" t="n"/>
      <c r="C80" s="16" t="n"/>
      <c r="D80" s="16" t="n"/>
      <c r="E80" s="16" t="n"/>
      <c r="F80" s="16" t="n"/>
      <c r="G80" s="17" t="n"/>
      <c r="H80" s="17" t="n"/>
      <c r="I80" s="16" t="n"/>
      <c r="J80" s="18">
        <f>IF($A80="","",IF($I80="","",IFERROR(VLOOKUP($I80,'Parâmetros'!$A$13:$C$17,3,FALSE),"")))</f>
        <v/>
      </c>
      <c r="K80" s="19" t="n"/>
      <c r="L80" s="9">
        <f>IFERROR(IF(OR($A80="",$K80="",$J80=""),"",ROUND($K80*$J80,2)),"")</f>
        <v/>
      </c>
      <c r="M80" s="19" t="n"/>
      <c r="N80" s="19" t="n"/>
      <c r="O80" s="19" t="n"/>
      <c r="P80" s="9">
        <f>IFERROR(IF(OR($A80="",$L80="",$M80=""),"",$M80-$L80),"")</f>
        <v/>
      </c>
      <c r="Q80" s="20">
        <f>IFERROR(IF($A80="","",IF(OR($L80="",$M80=""),"Por confirmar",IF(ABS($P80)&lt;='Parâmetros'!$B$10,"Conforme","Divergência"))),"Por confirmar")</f>
        <v/>
      </c>
      <c r="R80" s="16" t="n"/>
      <c r="S80" s="17" t="n"/>
      <c r="T80" s="20">
        <f>IFERROR(IF($A80="","",IF(OR($C80="",$D80="",$E80="",$G80="",$H80=""),"Incompleto",IF($Q80="Divergência","Rever divergência",IF($Q80="Por confirmar","Por confirmar",IF($R80="Conferido","OK","Pendente"))))),"Rever")</f>
        <v/>
      </c>
    </row>
    <row r="81" ht="30" customHeight="1">
      <c r="A81" s="34" t="n"/>
      <c r="B81" s="34" t="n"/>
      <c r="C81" s="16" t="n"/>
      <c r="D81" s="16" t="n"/>
      <c r="E81" s="16" t="n"/>
      <c r="F81" s="16" t="n"/>
      <c r="G81" s="17" t="n"/>
      <c r="H81" s="17" t="n"/>
      <c r="I81" s="16" t="n"/>
      <c r="J81" s="18">
        <f>IF($A81="","",IF($I81="","",IFERROR(VLOOKUP($I81,'Parâmetros'!$A$13:$C$17,3,FALSE),"")))</f>
        <v/>
      </c>
      <c r="K81" s="19" t="n"/>
      <c r="L81" s="9">
        <f>IFERROR(IF(OR($A81="",$K81="",$J81=""),"",ROUND($K81*$J81,2)),"")</f>
        <v/>
      </c>
      <c r="M81" s="19" t="n"/>
      <c r="N81" s="19" t="n"/>
      <c r="O81" s="19" t="n"/>
      <c r="P81" s="9">
        <f>IFERROR(IF(OR($A81="",$L81="",$M81=""),"",$M81-$L81),"")</f>
        <v/>
      </c>
      <c r="Q81" s="20">
        <f>IFERROR(IF($A81="","",IF(OR($L81="",$M81=""),"Por confirmar",IF(ABS($P81)&lt;='Parâmetros'!$B$10,"Conforme","Divergência"))),"Por confirmar")</f>
        <v/>
      </c>
      <c r="R81" s="16" t="n"/>
      <c r="S81" s="17" t="n"/>
      <c r="T81" s="20">
        <f>IFERROR(IF($A81="","",IF(OR($C81="",$D81="",$E81="",$G81="",$H81=""),"Incompleto",IF($Q81="Divergência","Rever divergência",IF($Q81="Por confirmar","Por confirmar",IF($R81="Conferido","OK","Pendente"))))),"Rever")</f>
        <v/>
      </c>
    </row>
    <row r="82" ht="30" customHeight="1">
      <c r="A82" s="34" t="n"/>
      <c r="B82" s="34" t="n"/>
      <c r="C82" s="16" t="n"/>
      <c r="D82" s="16" t="n"/>
      <c r="E82" s="16" t="n"/>
      <c r="F82" s="16" t="n"/>
      <c r="G82" s="17" t="n"/>
      <c r="H82" s="17" t="n"/>
      <c r="I82" s="16" t="n"/>
      <c r="J82" s="18">
        <f>IF($A82="","",IF($I82="","",IFERROR(VLOOKUP($I82,'Parâmetros'!$A$13:$C$17,3,FALSE),"")))</f>
        <v/>
      </c>
      <c r="K82" s="19" t="n"/>
      <c r="L82" s="9">
        <f>IFERROR(IF(OR($A82="",$K82="",$J82=""),"",ROUND($K82*$J82,2)),"")</f>
        <v/>
      </c>
      <c r="M82" s="19" t="n"/>
      <c r="N82" s="19" t="n"/>
      <c r="O82" s="19" t="n"/>
      <c r="P82" s="9">
        <f>IFERROR(IF(OR($A82="",$L82="",$M82=""),"",$M82-$L82),"")</f>
        <v/>
      </c>
      <c r="Q82" s="20">
        <f>IFERROR(IF($A82="","",IF(OR($L82="",$M82=""),"Por confirmar",IF(ABS($P82)&lt;='Parâmetros'!$B$10,"Conforme","Divergência"))),"Por confirmar")</f>
        <v/>
      </c>
      <c r="R82" s="16" t="n"/>
      <c r="S82" s="17" t="n"/>
      <c r="T82" s="20">
        <f>IFERROR(IF($A82="","",IF(OR($C82="",$D82="",$E82="",$G82="",$H82=""),"Incompleto",IF($Q82="Divergência","Rever divergência",IF($Q82="Por confirmar","Por confirmar",IF($R82="Conferido","OK","Pendente"))))),"Rever")</f>
        <v/>
      </c>
    </row>
    <row r="83" ht="30" customHeight="1">
      <c r="A83" s="34" t="n"/>
      <c r="B83" s="34" t="n"/>
      <c r="C83" s="16" t="n"/>
      <c r="D83" s="16" t="n"/>
      <c r="E83" s="16" t="n"/>
      <c r="F83" s="16" t="n"/>
      <c r="G83" s="17" t="n"/>
      <c r="H83" s="17" t="n"/>
      <c r="I83" s="16" t="n"/>
      <c r="J83" s="18">
        <f>IF($A83="","",IF($I83="","",IFERROR(VLOOKUP($I83,'Parâmetros'!$A$13:$C$17,3,FALSE),"")))</f>
        <v/>
      </c>
      <c r="K83" s="19" t="n"/>
      <c r="L83" s="9">
        <f>IFERROR(IF(OR($A83="",$K83="",$J83=""),"",ROUND($K83*$J83,2)),"")</f>
        <v/>
      </c>
      <c r="M83" s="19" t="n"/>
      <c r="N83" s="19" t="n"/>
      <c r="O83" s="19" t="n"/>
      <c r="P83" s="9">
        <f>IFERROR(IF(OR($A83="",$L83="",$M83=""),"",$M83-$L83),"")</f>
        <v/>
      </c>
      <c r="Q83" s="20">
        <f>IFERROR(IF($A83="","",IF(OR($L83="",$M83=""),"Por confirmar",IF(ABS($P83)&lt;='Parâmetros'!$B$10,"Conforme","Divergência"))),"Por confirmar")</f>
        <v/>
      </c>
      <c r="R83" s="16" t="n"/>
      <c r="S83" s="17" t="n"/>
      <c r="T83" s="20">
        <f>IFERROR(IF($A83="","",IF(OR($C83="",$D83="",$E83="",$G83="",$H83=""),"Incompleto",IF($Q83="Divergência","Rever divergência",IF($Q83="Por confirmar","Por confirmar",IF($R83="Conferido","OK","Pendente"))))),"Rever")</f>
        <v/>
      </c>
    </row>
    <row r="84" ht="30" customHeight="1">
      <c r="A84" s="34" t="n"/>
      <c r="B84" s="34" t="n"/>
      <c r="C84" s="16" t="n"/>
      <c r="D84" s="16" t="n"/>
      <c r="E84" s="16" t="n"/>
      <c r="F84" s="16" t="n"/>
      <c r="G84" s="17" t="n"/>
      <c r="H84" s="17" t="n"/>
      <c r="I84" s="16" t="n"/>
      <c r="J84" s="18">
        <f>IF($A84="","",IF($I84="","",IFERROR(VLOOKUP($I84,'Parâmetros'!$A$13:$C$17,3,FALSE),"")))</f>
        <v/>
      </c>
      <c r="K84" s="19" t="n"/>
      <c r="L84" s="9">
        <f>IFERROR(IF(OR($A84="",$K84="",$J84=""),"",ROUND($K84*$J84,2)),"")</f>
        <v/>
      </c>
      <c r="M84" s="19" t="n"/>
      <c r="N84" s="19" t="n"/>
      <c r="O84" s="19" t="n"/>
      <c r="P84" s="9">
        <f>IFERROR(IF(OR($A84="",$L84="",$M84=""),"",$M84-$L84),"")</f>
        <v/>
      </c>
      <c r="Q84" s="20">
        <f>IFERROR(IF($A84="","",IF(OR($L84="",$M84=""),"Por confirmar",IF(ABS($P84)&lt;='Parâmetros'!$B$10,"Conforme","Divergência"))),"Por confirmar")</f>
        <v/>
      </c>
      <c r="R84" s="16" t="n"/>
      <c r="S84" s="17" t="n"/>
      <c r="T84" s="20">
        <f>IFERROR(IF($A84="","",IF(OR($C84="",$D84="",$E84="",$G84="",$H84=""),"Incompleto",IF($Q84="Divergência","Rever divergência",IF($Q84="Por confirmar","Por confirmar",IF($R84="Conferido","OK","Pendente"))))),"Rever")</f>
        <v/>
      </c>
    </row>
    <row r="85" ht="30" customHeight="1">
      <c r="A85" s="34" t="n"/>
      <c r="B85" s="34" t="n"/>
      <c r="C85" s="16" t="n"/>
      <c r="D85" s="16" t="n"/>
      <c r="E85" s="16" t="n"/>
      <c r="F85" s="16" t="n"/>
      <c r="G85" s="17" t="n"/>
      <c r="H85" s="17" t="n"/>
      <c r="I85" s="16" t="n"/>
      <c r="J85" s="18">
        <f>IF($A85="","",IF($I85="","",IFERROR(VLOOKUP($I85,'Parâmetros'!$A$13:$C$17,3,FALSE),"")))</f>
        <v/>
      </c>
      <c r="K85" s="19" t="n"/>
      <c r="L85" s="9">
        <f>IFERROR(IF(OR($A85="",$K85="",$J85=""),"",ROUND($K85*$J85,2)),"")</f>
        <v/>
      </c>
      <c r="M85" s="19" t="n"/>
      <c r="N85" s="19" t="n"/>
      <c r="O85" s="19" t="n"/>
      <c r="P85" s="9">
        <f>IFERROR(IF(OR($A85="",$L85="",$M85=""),"",$M85-$L85),"")</f>
        <v/>
      </c>
      <c r="Q85" s="20">
        <f>IFERROR(IF($A85="","",IF(OR($L85="",$M85=""),"Por confirmar",IF(ABS($P85)&lt;='Parâmetros'!$B$10,"Conforme","Divergência"))),"Por confirmar")</f>
        <v/>
      </c>
      <c r="R85" s="16" t="n"/>
      <c r="S85" s="17" t="n"/>
      <c r="T85" s="20">
        <f>IFERROR(IF($A85="","",IF(OR($C85="",$D85="",$E85="",$G85="",$H85=""),"Incompleto",IF($Q85="Divergência","Rever divergência",IF($Q85="Por confirmar","Por confirmar",IF($R85="Conferido","OK","Pendente"))))),"Rever")</f>
        <v/>
      </c>
    </row>
    <row r="86" ht="30" customHeight="1">
      <c r="A86" s="34" t="n"/>
      <c r="B86" s="34" t="n"/>
      <c r="C86" s="16" t="n"/>
      <c r="D86" s="16" t="n"/>
      <c r="E86" s="16" t="n"/>
      <c r="F86" s="16" t="n"/>
      <c r="G86" s="17" t="n"/>
      <c r="H86" s="17" t="n"/>
      <c r="I86" s="16" t="n"/>
      <c r="J86" s="18">
        <f>IF($A86="","",IF($I86="","",IFERROR(VLOOKUP($I86,'Parâmetros'!$A$13:$C$17,3,FALSE),"")))</f>
        <v/>
      </c>
      <c r="K86" s="19" t="n"/>
      <c r="L86" s="9">
        <f>IFERROR(IF(OR($A86="",$K86="",$J86=""),"",ROUND($K86*$J86,2)),"")</f>
        <v/>
      </c>
      <c r="M86" s="19" t="n"/>
      <c r="N86" s="19" t="n"/>
      <c r="O86" s="19" t="n"/>
      <c r="P86" s="9">
        <f>IFERROR(IF(OR($A86="",$L86="",$M86=""),"",$M86-$L86),"")</f>
        <v/>
      </c>
      <c r="Q86" s="20">
        <f>IFERROR(IF($A86="","",IF(OR($L86="",$M86=""),"Por confirmar",IF(ABS($P86)&lt;='Parâmetros'!$B$10,"Conforme","Divergência"))),"Por confirmar")</f>
        <v/>
      </c>
      <c r="R86" s="16" t="n"/>
      <c r="S86" s="17" t="n"/>
      <c r="T86" s="20">
        <f>IFERROR(IF($A86="","",IF(OR($C86="",$D86="",$E86="",$G86="",$H86=""),"Incompleto",IF($Q86="Divergência","Rever divergência",IF($Q86="Por confirmar","Por confirmar",IF($R86="Conferido","OK","Pendente"))))),"Rever")</f>
        <v/>
      </c>
    </row>
    <row r="87" ht="30" customHeight="1">
      <c r="A87" s="34" t="n"/>
      <c r="B87" s="34" t="n"/>
      <c r="C87" s="16" t="n"/>
      <c r="D87" s="16" t="n"/>
      <c r="E87" s="16" t="n"/>
      <c r="F87" s="16" t="n"/>
      <c r="G87" s="17" t="n"/>
      <c r="H87" s="17" t="n"/>
      <c r="I87" s="16" t="n"/>
      <c r="J87" s="18">
        <f>IF($A87="","",IF($I87="","",IFERROR(VLOOKUP($I87,'Parâmetros'!$A$13:$C$17,3,FALSE),"")))</f>
        <v/>
      </c>
      <c r="K87" s="19" t="n"/>
      <c r="L87" s="9">
        <f>IFERROR(IF(OR($A87="",$K87="",$J87=""),"",ROUND($K87*$J87,2)),"")</f>
        <v/>
      </c>
      <c r="M87" s="19" t="n"/>
      <c r="N87" s="19" t="n"/>
      <c r="O87" s="19" t="n"/>
      <c r="P87" s="9">
        <f>IFERROR(IF(OR($A87="",$L87="",$M87=""),"",$M87-$L87),"")</f>
        <v/>
      </c>
      <c r="Q87" s="20">
        <f>IFERROR(IF($A87="","",IF(OR($L87="",$M87=""),"Por confirmar",IF(ABS($P87)&lt;='Parâmetros'!$B$10,"Conforme","Divergência"))),"Por confirmar")</f>
        <v/>
      </c>
      <c r="R87" s="16" t="n"/>
      <c r="S87" s="17" t="n"/>
      <c r="T87" s="20">
        <f>IFERROR(IF($A87="","",IF(OR($C87="",$D87="",$E87="",$G87="",$H87=""),"Incompleto",IF($Q87="Divergência","Rever divergência",IF($Q87="Por confirmar","Por confirmar",IF($R87="Conferido","OK","Pendente"))))),"Rever")</f>
        <v/>
      </c>
    </row>
    <row r="88" ht="30" customHeight="1">
      <c r="A88" s="34" t="n"/>
      <c r="B88" s="34" t="n"/>
      <c r="C88" s="16" t="n"/>
      <c r="D88" s="16" t="n"/>
      <c r="E88" s="16" t="n"/>
      <c r="F88" s="16" t="n"/>
      <c r="G88" s="17" t="n"/>
      <c r="H88" s="17" t="n"/>
      <c r="I88" s="16" t="n"/>
      <c r="J88" s="18">
        <f>IF($A88="","",IF($I88="","",IFERROR(VLOOKUP($I88,'Parâmetros'!$A$13:$C$17,3,FALSE),"")))</f>
        <v/>
      </c>
      <c r="K88" s="19" t="n"/>
      <c r="L88" s="9">
        <f>IFERROR(IF(OR($A88="",$K88="",$J88=""),"",ROUND($K88*$J88,2)),"")</f>
        <v/>
      </c>
      <c r="M88" s="19" t="n"/>
      <c r="N88" s="19" t="n"/>
      <c r="O88" s="19" t="n"/>
      <c r="P88" s="9">
        <f>IFERROR(IF(OR($A88="",$L88="",$M88=""),"",$M88-$L88),"")</f>
        <v/>
      </c>
      <c r="Q88" s="20">
        <f>IFERROR(IF($A88="","",IF(OR($L88="",$M88=""),"Por confirmar",IF(ABS($P88)&lt;='Parâmetros'!$B$10,"Conforme","Divergência"))),"Por confirmar")</f>
        <v/>
      </c>
      <c r="R88" s="16" t="n"/>
      <c r="S88" s="17" t="n"/>
      <c r="T88" s="20">
        <f>IFERROR(IF($A88="","",IF(OR($C88="",$D88="",$E88="",$G88="",$H88=""),"Incompleto",IF($Q88="Divergência","Rever divergência",IF($Q88="Por confirmar","Por confirmar",IF($R88="Conferido","OK","Pendente"))))),"Rever")</f>
        <v/>
      </c>
    </row>
    <row r="89" ht="30" customHeight="1">
      <c r="A89" s="34" t="n"/>
      <c r="B89" s="34" t="n"/>
      <c r="C89" s="16" t="n"/>
      <c r="D89" s="16" t="n"/>
      <c r="E89" s="16" t="n"/>
      <c r="F89" s="16" t="n"/>
      <c r="G89" s="17" t="n"/>
      <c r="H89" s="17" t="n"/>
      <c r="I89" s="16" t="n"/>
      <c r="J89" s="18">
        <f>IF($A89="","",IF($I89="","",IFERROR(VLOOKUP($I89,'Parâmetros'!$A$13:$C$17,3,FALSE),"")))</f>
        <v/>
      </c>
      <c r="K89" s="19" t="n"/>
      <c r="L89" s="9">
        <f>IFERROR(IF(OR($A89="",$K89="",$J89=""),"",ROUND($K89*$J89,2)),"")</f>
        <v/>
      </c>
      <c r="M89" s="19" t="n"/>
      <c r="N89" s="19" t="n"/>
      <c r="O89" s="19" t="n"/>
      <c r="P89" s="9">
        <f>IFERROR(IF(OR($A89="",$L89="",$M89=""),"",$M89-$L89),"")</f>
        <v/>
      </c>
      <c r="Q89" s="20">
        <f>IFERROR(IF($A89="","",IF(OR($L89="",$M89=""),"Por confirmar",IF(ABS($P89)&lt;='Parâmetros'!$B$10,"Conforme","Divergência"))),"Por confirmar")</f>
        <v/>
      </c>
      <c r="R89" s="16" t="n"/>
      <c r="S89" s="17" t="n"/>
      <c r="T89" s="20">
        <f>IFERROR(IF($A89="","",IF(OR($C89="",$D89="",$E89="",$G89="",$H89=""),"Incompleto",IF($Q89="Divergência","Rever divergência",IF($Q89="Por confirmar","Por confirmar",IF($R89="Conferido","OK","Pendente"))))),"Rever")</f>
        <v/>
      </c>
    </row>
    <row r="90" ht="30" customHeight="1">
      <c r="A90" s="34" t="n"/>
      <c r="B90" s="34" t="n"/>
      <c r="C90" s="16" t="n"/>
      <c r="D90" s="16" t="n"/>
      <c r="E90" s="16" t="n"/>
      <c r="F90" s="16" t="n"/>
      <c r="G90" s="17" t="n"/>
      <c r="H90" s="17" t="n"/>
      <c r="I90" s="16" t="n"/>
      <c r="J90" s="18">
        <f>IF($A90="","",IF($I90="","",IFERROR(VLOOKUP($I90,'Parâmetros'!$A$13:$C$17,3,FALSE),"")))</f>
        <v/>
      </c>
      <c r="K90" s="19" t="n"/>
      <c r="L90" s="9">
        <f>IFERROR(IF(OR($A90="",$K90="",$J90=""),"",ROUND($K90*$J90,2)),"")</f>
        <v/>
      </c>
      <c r="M90" s="19" t="n"/>
      <c r="N90" s="19" t="n"/>
      <c r="O90" s="19" t="n"/>
      <c r="P90" s="9">
        <f>IFERROR(IF(OR($A90="",$L90="",$M90=""),"",$M90-$L90),"")</f>
        <v/>
      </c>
      <c r="Q90" s="20">
        <f>IFERROR(IF($A90="","",IF(OR($L90="",$M90=""),"Por confirmar",IF(ABS($P90)&lt;='Parâmetros'!$B$10,"Conforme","Divergência"))),"Por confirmar")</f>
        <v/>
      </c>
      <c r="R90" s="16" t="n"/>
      <c r="S90" s="17" t="n"/>
      <c r="T90" s="20">
        <f>IFERROR(IF($A90="","",IF(OR($C90="",$D90="",$E90="",$G90="",$H90=""),"Incompleto",IF($Q90="Divergência","Rever divergência",IF($Q90="Por confirmar","Por confirmar",IF($R90="Conferido","OK","Pendente"))))),"Rever")</f>
        <v/>
      </c>
    </row>
    <row r="91" ht="30" customHeight="1">
      <c r="A91" s="34" t="n"/>
      <c r="B91" s="34" t="n"/>
      <c r="C91" s="16" t="n"/>
      <c r="D91" s="16" t="n"/>
      <c r="E91" s="16" t="n"/>
      <c r="F91" s="16" t="n"/>
      <c r="G91" s="17" t="n"/>
      <c r="H91" s="17" t="n"/>
      <c r="I91" s="16" t="n"/>
      <c r="J91" s="18">
        <f>IF($A91="","",IF($I91="","",IFERROR(VLOOKUP($I91,'Parâmetros'!$A$13:$C$17,3,FALSE),"")))</f>
        <v/>
      </c>
      <c r="K91" s="19" t="n"/>
      <c r="L91" s="9">
        <f>IFERROR(IF(OR($A91="",$K91="",$J91=""),"",ROUND($K91*$J91,2)),"")</f>
        <v/>
      </c>
      <c r="M91" s="19" t="n"/>
      <c r="N91" s="19" t="n"/>
      <c r="O91" s="19" t="n"/>
      <c r="P91" s="9">
        <f>IFERROR(IF(OR($A91="",$L91="",$M91=""),"",$M91-$L91),"")</f>
        <v/>
      </c>
      <c r="Q91" s="20">
        <f>IFERROR(IF($A91="","",IF(OR($L91="",$M91=""),"Por confirmar",IF(ABS($P91)&lt;='Parâmetros'!$B$10,"Conforme","Divergência"))),"Por confirmar")</f>
        <v/>
      </c>
      <c r="R91" s="16" t="n"/>
      <c r="S91" s="17" t="n"/>
      <c r="T91" s="20">
        <f>IFERROR(IF($A91="","",IF(OR($C91="",$D91="",$E91="",$G91="",$H91=""),"Incompleto",IF($Q91="Divergência","Rever divergência",IF($Q91="Por confirmar","Por confirmar",IF($R91="Conferido","OK","Pendente"))))),"Rever")</f>
        <v/>
      </c>
    </row>
    <row r="92" ht="30" customHeight="1">
      <c r="A92" s="34" t="n"/>
      <c r="B92" s="34" t="n"/>
      <c r="C92" s="16" t="n"/>
      <c r="D92" s="16" t="n"/>
      <c r="E92" s="16" t="n"/>
      <c r="F92" s="16" t="n"/>
      <c r="G92" s="17" t="n"/>
      <c r="H92" s="17" t="n"/>
      <c r="I92" s="16" t="n"/>
      <c r="J92" s="18">
        <f>IF($A92="","",IF($I92="","",IFERROR(VLOOKUP($I92,'Parâmetros'!$A$13:$C$17,3,FALSE),"")))</f>
        <v/>
      </c>
      <c r="K92" s="19" t="n"/>
      <c r="L92" s="9">
        <f>IFERROR(IF(OR($A92="",$K92="",$J92=""),"",ROUND($K92*$J92,2)),"")</f>
        <v/>
      </c>
      <c r="M92" s="19" t="n"/>
      <c r="N92" s="19" t="n"/>
      <c r="O92" s="19" t="n"/>
      <c r="P92" s="9">
        <f>IFERROR(IF(OR($A92="",$L92="",$M92=""),"",$M92-$L92),"")</f>
        <v/>
      </c>
      <c r="Q92" s="20">
        <f>IFERROR(IF($A92="","",IF(OR($L92="",$M92=""),"Por confirmar",IF(ABS($P92)&lt;='Parâmetros'!$B$10,"Conforme","Divergência"))),"Por confirmar")</f>
        <v/>
      </c>
      <c r="R92" s="16" t="n"/>
      <c r="S92" s="17" t="n"/>
      <c r="T92" s="20">
        <f>IFERROR(IF($A92="","",IF(OR($C92="",$D92="",$E92="",$G92="",$H92=""),"Incompleto",IF($Q92="Divergência","Rever divergência",IF($Q92="Por confirmar","Por confirmar",IF($R92="Conferido","OK","Pendente"))))),"Rever")</f>
        <v/>
      </c>
    </row>
    <row r="93" ht="30" customHeight="1">
      <c r="A93" s="34" t="n"/>
      <c r="B93" s="34" t="n"/>
      <c r="C93" s="16" t="n"/>
      <c r="D93" s="16" t="n"/>
      <c r="E93" s="16" t="n"/>
      <c r="F93" s="16" t="n"/>
      <c r="G93" s="17" t="n"/>
      <c r="H93" s="17" t="n"/>
      <c r="I93" s="16" t="n"/>
      <c r="J93" s="18">
        <f>IF($A93="","",IF($I93="","",IFERROR(VLOOKUP($I93,'Parâmetros'!$A$13:$C$17,3,FALSE),"")))</f>
        <v/>
      </c>
      <c r="K93" s="19" t="n"/>
      <c r="L93" s="9">
        <f>IFERROR(IF(OR($A93="",$K93="",$J93=""),"",ROUND($K93*$J93,2)),"")</f>
        <v/>
      </c>
      <c r="M93" s="19" t="n"/>
      <c r="N93" s="19" t="n"/>
      <c r="O93" s="19" t="n"/>
      <c r="P93" s="9">
        <f>IFERROR(IF(OR($A93="",$L93="",$M93=""),"",$M93-$L93),"")</f>
        <v/>
      </c>
      <c r="Q93" s="20">
        <f>IFERROR(IF($A93="","",IF(OR($L93="",$M93=""),"Por confirmar",IF(ABS($P93)&lt;='Parâmetros'!$B$10,"Conforme","Divergência"))),"Por confirmar")</f>
        <v/>
      </c>
      <c r="R93" s="16" t="n"/>
      <c r="S93" s="17" t="n"/>
      <c r="T93" s="20">
        <f>IFERROR(IF($A93="","",IF(OR($C93="",$D93="",$E93="",$G93="",$H93=""),"Incompleto",IF($Q93="Divergência","Rever divergência",IF($Q93="Por confirmar","Por confirmar",IF($R93="Conferido","OK","Pendente"))))),"Rever")</f>
        <v/>
      </c>
    </row>
    <row r="94" ht="30" customHeight="1">
      <c r="A94" s="34" t="n"/>
      <c r="B94" s="34" t="n"/>
      <c r="C94" s="16" t="n"/>
      <c r="D94" s="16" t="n"/>
      <c r="E94" s="16" t="n"/>
      <c r="F94" s="16" t="n"/>
      <c r="G94" s="17" t="n"/>
      <c r="H94" s="17" t="n"/>
      <c r="I94" s="16" t="n"/>
      <c r="J94" s="18">
        <f>IF($A94="","",IF($I94="","",IFERROR(VLOOKUP($I94,'Parâmetros'!$A$13:$C$17,3,FALSE),"")))</f>
        <v/>
      </c>
      <c r="K94" s="19" t="n"/>
      <c r="L94" s="9">
        <f>IFERROR(IF(OR($A94="",$K94="",$J94=""),"",ROUND($K94*$J94,2)),"")</f>
        <v/>
      </c>
      <c r="M94" s="19" t="n"/>
      <c r="N94" s="19" t="n"/>
      <c r="O94" s="19" t="n"/>
      <c r="P94" s="9">
        <f>IFERROR(IF(OR($A94="",$L94="",$M94=""),"",$M94-$L94),"")</f>
        <v/>
      </c>
      <c r="Q94" s="20">
        <f>IFERROR(IF($A94="","",IF(OR($L94="",$M94=""),"Por confirmar",IF(ABS($P94)&lt;='Parâmetros'!$B$10,"Conforme","Divergência"))),"Por confirmar")</f>
        <v/>
      </c>
      <c r="R94" s="16" t="n"/>
      <c r="S94" s="17" t="n"/>
      <c r="T94" s="20">
        <f>IFERROR(IF($A94="","",IF(OR($C94="",$D94="",$E94="",$G94="",$H94=""),"Incompleto",IF($Q94="Divergência","Rever divergência",IF($Q94="Por confirmar","Por confirmar",IF($R94="Conferido","OK","Pendente"))))),"Rever")</f>
        <v/>
      </c>
    </row>
    <row r="95" ht="30" customHeight="1">
      <c r="A95" s="34" t="n"/>
      <c r="B95" s="34" t="n"/>
      <c r="C95" s="16" t="n"/>
      <c r="D95" s="16" t="n"/>
      <c r="E95" s="16" t="n"/>
      <c r="F95" s="16" t="n"/>
      <c r="G95" s="17" t="n"/>
      <c r="H95" s="17" t="n"/>
      <c r="I95" s="16" t="n"/>
      <c r="J95" s="18">
        <f>IF($A95="","",IF($I95="","",IFERROR(VLOOKUP($I95,'Parâmetros'!$A$13:$C$17,3,FALSE),"")))</f>
        <v/>
      </c>
      <c r="K95" s="19" t="n"/>
      <c r="L95" s="9">
        <f>IFERROR(IF(OR($A95="",$K95="",$J95=""),"",ROUND($K95*$J95,2)),"")</f>
        <v/>
      </c>
      <c r="M95" s="19" t="n"/>
      <c r="N95" s="19" t="n"/>
      <c r="O95" s="19" t="n"/>
      <c r="P95" s="9">
        <f>IFERROR(IF(OR($A95="",$L95="",$M95=""),"",$M95-$L95),"")</f>
        <v/>
      </c>
      <c r="Q95" s="20">
        <f>IFERROR(IF($A95="","",IF(OR($L95="",$M95=""),"Por confirmar",IF(ABS($P95)&lt;='Parâmetros'!$B$10,"Conforme","Divergência"))),"Por confirmar")</f>
        <v/>
      </c>
      <c r="R95" s="16" t="n"/>
      <c r="S95" s="17" t="n"/>
      <c r="T95" s="20">
        <f>IFERROR(IF($A95="","",IF(OR($C95="",$D95="",$E95="",$G95="",$H95=""),"Incompleto",IF($Q95="Divergência","Rever divergência",IF($Q95="Por confirmar","Por confirmar",IF($R95="Conferido","OK","Pendente"))))),"Rever")</f>
        <v/>
      </c>
    </row>
    <row r="96" ht="30" customHeight="1">
      <c r="A96" s="34" t="n"/>
      <c r="B96" s="34" t="n"/>
      <c r="C96" s="16" t="n"/>
      <c r="D96" s="16" t="n"/>
      <c r="E96" s="16" t="n"/>
      <c r="F96" s="16" t="n"/>
      <c r="G96" s="17" t="n"/>
      <c r="H96" s="17" t="n"/>
      <c r="I96" s="16" t="n"/>
      <c r="J96" s="18">
        <f>IF($A96="","",IF($I96="","",IFERROR(VLOOKUP($I96,'Parâmetros'!$A$13:$C$17,3,FALSE),"")))</f>
        <v/>
      </c>
      <c r="K96" s="19" t="n"/>
      <c r="L96" s="9">
        <f>IFERROR(IF(OR($A96="",$K96="",$J96=""),"",ROUND($K96*$J96,2)),"")</f>
        <v/>
      </c>
      <c r="M96" s="19" t="n"/>
      <c r="N96" s="19" t="n"/>
      <c r="O96" s="19" t="n"/>
      <c r="P96" s="9">
        <f>IFERROR(IF(OR($A96="",$L96="",$M96=""),"",$M96-$L96),"")</f>
        <v/>
      </c>
      <c r="Q96" s="20">
        <f>IFERROR(IF($A96="","",IF(OR($L96="",$M96=""),"Por confirmar",IF(ABS($P96)&lt;='Parâmetros'!$B$10,"Conforme","Divergência"))),"Por confirmar")</f>
        <v/>
      </c>
      <c r="R96" s="16" t="n"/>
      <c r="S96" s="17" t="n"/>
      <c r="T96" s="20">
        <f>IFERROR(IF($A96="","",IF(OR($C96="",$D96="",$E96="",$G96="",$H96=""),"Incompleto",IF($Q96="Divergência","Rever divergência",IF($Q96="Por confirmar","Por confirmar",IF($R96="Conferido","OK","Pendente"))))),"Rever")</f>
        <v/>
      </c>
    </row>
    <row r="97" ht="30" customHeight="1">
      <c r="A97" s="34" t="n"/>
      <c r="B97" s="34" t="n"/>
      <c r="C97" s="16" t="n"/>
      <c r="D97" s="16" t="n"/>
      <c r="E97" s="16" t="n"/>
      <c r="F97" s="16" t="n"/>
      <c r="G97" s="17" t="n"/>
      <c r="H97" s="17" t="n"/>
      <c r="I97" s="16" t="n"/>
      <c r="J97" s="18">
        <f>IF($A97="","",IF($I97="","",IFERROR(VLOOKUP($I97,'Parâmetros'!$A$13:$C$17,3,FALSE),"")))</f>
        <v/>
      </c>
      <c r="K97" s="19" t="n"/>
      <c r="L97" s="9">
        <f>IFERROR(IF(OR($A97="",$K97="",$J97=""),"",ROUND($K97*$J97,2)),"")</f>
        <v/>
      </c>
      <c r="M97" s="19" t="n"/>
      <c r="N97" s="19" t="n"/>
      <c r="O97" s="19" t="n"/>
      <c r="P97" s="9">
        <f>IFERROR(IF(OR($A97="",$L97="",$M97=""),"",$M97-$L97),"")</f>
        <v/>
      </c>
      <c r="Q97" s="20">
        <f>IFERROR(IF($A97="","",IF(OR($L97="",$M97=""),"Por confirmar",IF(ABS($P97)&lt;='Parâmetros'!$B$10,"Conforme","Divergência"))),"Por confirmar")</f>
        <v/>
      </c>
      <c r="R97" s="16" t="n"/>
      <c r="S97" s="17" t="n"/>
      <c r="T97" s="20">
        <f>IFERROR(IF($A97="","",IF(OR($C97="",$D97="",$E97="",$G97="",$H97=""),"Incompleto",IF($Q97="Divergência","Rever divergência",IF($Q97="Por confirmar","Por confirmar",IF($R97="Conferido","OK","Pendente"))))),"Rever")</f>
        <v/>
      </c>
    </row>
    <row r="98" ht="30" customHeight="1">
      <c r="A98" s="34" t="n"/>
      <c r="B98" s="34" t="n"/>
      <c r="C98" s="16" t="n"/>
      <c r="D98" s="16" t="n"/>
      <c r="E98" s="16" t="n"/>
      <c r="F98" s="16" t="n"/>
      <c r="G98" s="17" t="n"/>
      <c r="H98" s="17" t="n"/>
      <c r="I98" s="16" t="n"/>
      <c r="J98" s="18">
        <f>IF($A98="","",IF($I98="","",IFERROR(VLOOKUP($I98,'Parâmetros'!$A$13:$C$17,3,FALSE),"")))</f>
        <v/>
      </c>
      <c r="K98" s="19" t="n"/>
      <c r="L98" s="9">
        <f>IFERROR(IF(OR($A98="",$K98="",$J98=""),"",ROUND($K98*$J98,2)),"")</f>
        <v/>
      </c>
      <c r="M98" s="19" t="n"/>
      <c r="N98" s="19" t="n"/>
      <c r="O98" s="19" t="n"/>
      <c r="P98" s="9">
        <f>IFERROR(IF(OR($A98="",$L98="",$M98=""),"",$M98-$L98),"")</f>
        <v/>
      </c>
      <c r="Q98" s="20">
        <f>IFERROR(IF($A98="","",IF(OR($L98="",$M98=""),"Por confirmar",IF(ABS($P98)&lt;='Parâmetros'!$B$10,"Conforme","Divergência"))),"Por confirmar")</f>
        <v/>
      </c>
      <c r="R98" s="16" t="n"/>
      <c r="S98" s="17" t="n"/>
      <c r="T98" s="20">
        <f>IFERROR(IF($A98="","",IF(OR($C98="",$D98="",$E98="",$G98="",$H98=""),"Incompleto",IF($Q98="Divergência","Rever divergência",IF($Q98="Por confirmar","Por confirmar",IF($R98="Conferido","OK","Pendente"))))),"Rever")</f>
        <v/>
      </c>
    </row>
    <row r="99" ht="30" customHeight="1">
      <c r="A99" s="34" t="n"/>
      <c r="B99" s="34" t="n"/>
      <c r="C99" s="16" t="n"/>
      <c r="D99" s="16" t="n"/>
      <c r="E99" s="16" t="n"/>
      <c r="F99" s="16" t="n"/>
      <c r="G99" s="17" t="n"/>
      <c r="H99" s="17" t="n"/>
      <c r="I99" s="16" t="n"/>
      <c r="J99" s="18">
        <f>IF($A99="","",IF($I99="","",IFERROR(VLOOKUP($I99,'Parâmetros'!$A$13:$C$17,3,FALSE),"")))</f>
        <v/>
      </c>
      <c r="K99" s="19" t="n"/>
      <c r="L99" s="9">
        <f>IFERROR(IF(OR($A99="",$K99="",$J99=""),"",ROUND($K99*$J99,2)),"")</f>
        <v/>
      </c>
      <c r="M99" s="19" t="n"/>
      <c r="N99" s="19" t="n"/>
      <c r="O99" s="19" t="n"/>
      <c r="P99" s="9">
        <f>IFERROR(IF(OR($A99="",$L99="",$M99=""),"",$M99-$L99),"")</f>
        <v/>
      </c>
      <c r="Q99" s="20">
        <f>IFERROR(IF($A99="","",IF(OR($L99="",$M99=""),"Por confirmar",IF(ABS($P99)&lt;='Parâmetros'!$B$10,"Conforme","Divergência"))),"Por confirmar")</f>
        <v/>
      </c>
      <c r="R99" s="16" t="n"/>
      <c r="S99" s="17" t="n"/>
      <c r="T99" s="20">
        <f>IFERROR(IF($A99="","",IF(OR($C99="",$D99="",$E99="",$G99="",$H99=""),"Incompleto",IF($Q99="Divergência","Rever divergência",IF($Q99="Por confirmar","Por confirmar",IF($R99="Conferido","OK","Pendente"))))),"Rever")</f>
        <v/>
      </c>
    </row>
    <row r="100" ht="30" customHeight="1">
      <c r="A100" s="34" t="n"/>
      <c r="B100" s="34" t="n"/>
      <c r="C100" s="16" t="n"/>
      <c r="D100" s="16" t="n"/>
      <c r="E100" s="16" t="n"/>
      <c r="F100" s="16" t="n"/>
      <c r="G100" s="17" t="n"/>
      <c r="H100" s="17" t="n"/>
      <c r="I100" s="16" t="n"/>
      <c r="J100" s="18">
        <f>IF($A100="","",IF($I100="","",IFERROR(VLOOKUP($I100,'Parâmetros'!$A$13:$C$17,3,FALSE),"")))</f>
        <v/>
      </c>
      <c r="K100" s="19" t="n"/>
      <c r="L100" s="9">
        <f>IFERROR(IF(OR($A100="",$K100="",$J100=""),"",ROUND($K100*$J100,2)),"")</f>
        <v/>
      </c>
      <c r="M100" s="19" t="n"/>
      <c r="N100" s="19" t="n"/>
      <c r="O100" s="19" t="n"/>
      <c r="P100" s="9">
        <f>IFERROR(IF(OR($A100="",$L100="",$M100=""),"",$M100-$L100),"")</f>
        <v/>
      </c>
      <c r="Q100" s="20">
        <f>IFERROR(IF($A100="","",IF(OR($L100="",$M100=""),"Por confirmar",IF(ABS($P100)&lt;='Parâmetros'!$B$10,"Conforme","Divergência"))),"Por confirmar")</f>
        <v/>
      </c>
      <c r="R100" s="16" t="n"/>
      <c r="S100" s="17" t="n"/>
      <c r="T100" s="20">
        <f>IFERROR(IF($A100="","",IF(OR($C100="",$D100="",$E100="",$G100="",$H100=""),"Incompleto",IF($Q100="Divergência","Rever divergência",IF($Q100="Por confirmar","Por confirmar",IF($R100="Conferido","OK","Pendente"))))),"Rever")</f>
        <v/>
      </c>
    </row>
    <row r="101" ht="30" customHeight="1">
      <c r="A101" s="34" t="n"/>
      <c r="B101" s="34" t="n"/>
      <c r="C101" s="16" t="n"/>
      <c r="D101" s="16" t="n"/>
      <c r="E101" s="16" t="n"/>
      <c r="F101" s="16" t="n"/>
      <c r="G101" s="17" t="n"/>
      <c r="H101" s="17" t="n"/>
      <c r="I101" s="16" t="n"/>
      <c r="J101" s="18">
        <f>IF($A101="","",IF($I101="","",IFERROR(VLOOKUP($I101,'Parâmetros'!$A$13:$C$17,3,FALSE),"")))</f>
        <v/>
      </c>
      <c r="K101" s="19" t="n"/>
      <c r="L101" s="9">
        <f>IFERROR(IF(OR($A101="",$K101="",$J101=""),"",ROUND($K101*$J101,2)),"")</f>
        <v/>
      </c>
      <c r="M101" s="19" t="n"/>
      <c r="N101" s="19" t="n"/>
      <c r="O101" s="19" t="n"/>
      <c r="P101" s="9">
        <f>IFERROR(IF(OR($A101="",$L101="",$M101=""),"",$M101-$L101),"")</f>
        <v/>
      </c>
      <c r="Q101" s="20">
        <f>IFERROR(IF($A101="","",IF(OR($L101="",$M101=""),"Por confirmar",IF(ABS($P101)&lt;='Parâmetros'!$B$10,"Conforme","Divergência"))),"Por confirmar")</f>
        <v/>
      </c>
      <c r="R101" s="16" t="n"/>
      <c r="S101" s="17" t="n"/>
      <c r="T101" s="20">
        <f>IFERROR(IF($A101="","",IF(OR($C101="",$D101="",$E101="",$G101="",$H101=""),"Incompleto",IF($Q101="Divergência","Rever divergência",IF($Q101="Por confirmar","Por confirmar",IF($R101="Conferido","OK","Pendente"))))),"Rever")</f>
        <v/>
      </c>
    </row>
    <row r="102" ht="30" customHeight="1">
      <c r="A102" s="34" t="n"/>
      <c r="B102" s="34" t="n"/>
      <c r="C102" s="16" t="n"/>
      <c r="D102" s="16" t="n"/>
      <c r="E102" s="16" t="n"/>
      <c r="F102" s="16" t="n"/>
      <c r="G102" s="17" t="n"/>
      <c r="H102" s="17" t="n"/>
      <c r="I102" s="16" t="n"/>
      <c r="J102" s="18">
        <f>IF($A102="","",IF($I102="","",IFERROR(VLOOKUP($I102,'Parâmetros'!$A$13:$C$17,3,FALSE),"")))</f>
        <v/>
      </c>
      <c r="K102" s="19" t="n"/>
      <c r="L102" s="9">
        <f>IFERROR(IF(OR($A102="",$K102="",$J102=""),"",ROUND($K102*$J102,2)),"")</f>
        <v/>
      </c>
      <c r="M102" s="19" t="n"/>
      <c r="N102" s="19" t="n"/>
      <c r="O102" s="19" t="n"/>
      <c r="P102" s="9">
        <f>IFERROR(IF(OR($A102="",$L102="",$M102=""),"",$M102-$L102),"")</f>
        <v/>
      </c>
      <c r="Q102" s="20">
        <f>IFERROR(IF($A102="","",IF(OR($L102="",$M102=""),"Por confirmar",IF(ABS($P102)&lt;='Parâmetros'!$B$10,"Conforme","Divergência"))),"Por confirmar")</f>
        <v/>
      </c>
      <c r="R102" s="16" t="n"/>
      <c r="S102" s="17" t="n"/>
      <c r="T102" s="20">
        <f>IFERROR(IF($A102="","",IF(OR($C102="",$D102="",$E102="",$G102="",$H102=""),"Incompleto",IF($Q102="Divergência","Rever divergência",IF($Q102="Por confirmar","Por confirmar",IF($R102="Conferido","OK","Pendente"))))),"Rever")</f>
        <v/>
      </c>
    </row>
    <row r="103" ht="30" customHeight="1">
      <c r="A103" s="34" t="n"/>
      <c r="B103" s="34" t="n"/>
      <c r="C103" s="16" t="n"/>
      <c r="D103" s="16" t="n"/>
      <c r="E103" s="16" t="n"/>
      <c r="F103" s="16" t="n"/>
      <c r="G103" s="17" t="n"/>
      <c r="H103" s="17" t="n"/>
      <c r="I103" s="16" t="n"/>
      <c r="J103" s="18">
        <f>IF($A103="","",IF($I103="","",IFERROR(VLOOKUP($I103,'Parâmetros'!$A$13:$C$17,3,FALSE),"")))</f>
        <v/>
      </c>
      <c r="K103" s="19" t="n"/>
      <c r="L103" s="9">
        <f>IFERROR(IF(OR($A103="",$K103="",$J103=""),"",ROUND($K103*$J103,2)),"")</f>
        <v/>
      </c>
      <c r="M103" s="19" t="n"/>
      <c r="N103" s="19" t="n"/>
      <c r="O103" s="19" t="n"/>
      <c r="P103" s="9">
        <f>IFERROR(IF(OR($A103="",$L103="",$M103=""),"",$M103-$L103),"")</f>
        <v/>
      </c>
      <c r="Q103" s="20">
        <f>IFERROR(IF($A103="","",IF(OR($L103="",$M103=""),"Por confirmar",IF(ABS($P103)&lt;='Parâmetros'!$B$10,"Conforme","Divergência"))),"Por confirmar")</f>
        <v/>
      </c>
      <c r="R103" s="16" t="n"/>
      <c r="S103" s="17" t="n"/>
      <c r="T103" s="20">
        <f>IFERROR(IF($A103="","",IF(OR($C103="",$D103="",$E103="",$G103="",$H103=""),"Incompleto",IF($Q103="Divergência","Rever divergência",IF($Q103="Por confirmar","Por confirmar",IF($R103="Conferido","OK","Pendente"))))),"Rever")</f>
        <v/>
      </c>
    </row>
    <row r="104" ht="30" customHeight="1">
      <c r="A104" s="34" t="n"/>
      <c r="B104" s="34" t="n"/>
      <c r="C104" s="16" t="n"/>
      <c r="D104" s="16" t="n"/>
      <c r="E104" s="16" t="n"/>
      <c r="F104" s="16" t="n"/>
      <c r="G104" s="17" t="n"/>
      <c r="H104" s="17" t="n"/>
      <c r="I104" s="16" t="n"/>
      <c r="J104" s="18">
        <f>IF($A104="","",IF($I104="","",IFERROR(VLOOKUP($I104,'Parâmetros'!$A$13:$C$17,3,FALSE),"")))</f>
        <v/>
      </c>
      <c r="K104" s="19" t="n"/>
      <c r="L104" s="9">
        <f>IFERROR(IF(OR($A104="",$K104="",$J104=""),"",ROUND($K104*$J104,2)),"")</f>
        <v/>
      </c>
      <c r="M104" s="19" t="n"/>
      <c r="N104" s="19" t="n"/>
      <c r="O104" s="19" t="n"/>
      <c r="P104" s="9">
        <f>IFERROR(IF(OR($A104="",$L104="",$M104=""),"",$M104-$L104),"")</f>
        <v/>
      </c>
      <c r="Q104" s="20">
        <f>IFERROR(IF($A104="","",IF(OR($L104="",$M104=""),"Por confirmar",IF(ABS($P104)&lt;='Parâmetros'!$B$10,"Conforme","Divergência"))),"Por confirmar")</f>
        <v/>
      </c>
      <c r="R104" s="16" t="n"/>
      <c r="S104" s="17" t="n"/>
      <c r="T104" s="20">
        <f>IFERROR(IF($A104="","",IF(OR($C104="",$D104="",$E104="",$G104="",$H104=""),"Incompleto",IF($Q104="Divergência","Rever divergência",IF($Q104="Por confirmar","Por confirmar",IF($R104="Conferido","OK","Pendente"))))),"Rever")</f>
        <v/>
      </c>
    </row>
    <row r="105" ht="30" customHeight="1">
      <c r="A105" s="34" t="n"/>
      <c r="B105" s="34" t="n"/>
      <c r="C105" s="16" t="n"/>
      <c r="D105" s="16" t="n"/>
      <c r="E105" s="16" t="n"/>
      <c r="F105" s="16" t="n"/>
      <c r="G105" s="17" t="n"/>
      <c r="H105" s="17" t="n"/>
      <c r="I105" s="16" t="n"/>
      <c r="J105" s="18">
        <f>IF($A105="","",IF($I105="","",IFERROR(VLOOKUP($I105,'Parâmetros'!$A$13:$C$17,3,FALSE),"")))</f>
        <v/>
      </c>
      <c r="K105" s="19" t="n"/>
      <c r="L105" s="9">
        <f>IFERROR(IF(OR($A105="",$K105="",$J105=""),"",ROUND($K105*$J105,2)),"")</f>
        <v/>
      </c>
      <c r="M105" s="19" t="n"/>
      <c r="N105" s="19" t="n"/>
      <c r="O105" s="19" t="n"/>
      <c r="P105" s="9">
        <f>IFERROR(IF(OR($A105="",$L105="",$M105=""),"",$M105-$L105),"")</f>
        <v/>
      </c>
      <c r="Q105" s="20">
        <f>IFERROR(IF($A105="","",IF(OR($L105="",$M105=""),"Por confirmar",IF(ABS($P105)&lt;='Parâmetros'!$B$10,"Conforme","Divergência"))),"Por confirmar")</f>
        <v/>
      </c>
      <c r="R105" s="16" t="n"/>
      <c r="S105" s="17" t="n"/>
      <c r="T105" s="20">
        <f>IFERROR(IF($A105="","",IF(OR($C105="",$D105="",$E105="",$G105="",$H105=""),"Incompleto",IF($Q105="Divergência","Rever divergência",IF($Q105="Por confirmar","Por confirmar",IF($R105="Conferido","OK","Pendente"))))),"Rever")</f>
        <v/>
      </c>
    </row>
    <row r="106" ht="30" customHeight="1">
      <c r="A106" s="34" t="n"/>
      <c r="B106" s="34" t="n"/>
      <c r="C106" s="16" t="n"/>
      <c r="D106" s="16" t="n"/>
      <c r="E106" s="16" t="n"/>
      <c r="F106" s="16" t="n"/>
      <c r="G106" s="17" t="n"/>
      <c r="H106" s="17" t="n"/>
      <c r="I106" s="16" t="n"/>
      <c r="J106" s="18">
        <f>IF($A106="","",IF($I106="","",IFERROR(VLOOKUP($I106,'Parâmetros'!$A$13:$C$17,3,FALSE),"")))</f>
        <v/>
      </c>
      <c r="K106" s="19" t="n"/>
      <c r="L106" s="9">
        <f>IFERROR(IF(OR($A106="",$K106="",$J106=""),"",ROUND($K106*$J106,2)),"")</f>
        <v/>
      </c>
      <c r="M106" s="19" t="n"/>
      <c r="N106" s="19" t="n"/>
      <c r="O106" s="19" t="n"/>
      <c r="P106" s="9">
        <f>IFERROR(IF(OR($A106="",$L106="",$M106=""),"",$M106-$L106),"")</f>
        <v/>
      </c>
      <c r="Q106" s="20">
        <f>IFERROR(IF($A106="","",IF(OR($L106="",$M106=""),"Por confirmar",IF(ABS($P106)&lt;='Parâmetros'!$B$10,"Conforme","Divergência"))),"Por confirmar")</f>
        <v/>
      </c>
      <c r="R106" s="16" t="n"/>
      <c r="S106" s="17" t="n"/>
      <c r="T106" s="20">
        <f>IFERROR(IF($A106="","",IF(OR($C106="",$D106="",$E106="",$G106="",$H106=""),"Incompleto",IF($Q106="Divergência","Rever divergência",IF($Q106="Por confirmar","Por confirmar",IF($R106="Conferido","OK","Pendente"))))),"Rever")</f>
        <v/>
      </c>
    </row>
    <row r="107" ht="30" customHeight="1">
      <c r="A107" s="34" t="n"/>
      <c r="B107" s="34" t="n"/>
      <c r="C107" s="16" t="n"/>
      <c r="D107" s="16" t="n"/>
      <c r="E107" s="16" t="n"/>
      <c r="F107" s="16" t="n"/>
      <c r="G107" s="17" t="n"/>
      <c r="H107" s="17" t="n"/>
      <c r="I107" s="16" t="n"/>
      <c r="J107" s="18">
        <f>IF($A107="","",IF($I107="","",IFERROR(VLOOKUP($I107,'Parâmetros'!$A$13:$C$17,3,FALSE),"")))</f>
        <v/>
      </c>
      <c r="K107" s="19" t="n"/>
      <c r="L107" s="9">
        <f>IFERROR(IF(OR($A107="",$K107="",$J107=""),"",ROUND($K107*$J107,2)),"")</f>
        <v/>
      </c>
      <c r="M107" s="19" t="n"/>
      <c r="N107" s="19" t="n"/>
      <c r="O107" s="19" t="n"/>
      <c r="P107" s="9">
        <f>IFERROR(IF(OR($A107="",$L107="",$M107=""),"",$M107-$L107),"")</f>
        <v/>
      </c>
      <c r="Q107" s="20">
        <f>IFERROR(IF($A107="","",IF(OR($L107="",$M107=""),"Por confirmar",IF(ABS($P107)&lt;='Parâmetros'!$B$10,"Conforme","Divergência"))),"Por confirmar")</f>
        <v/>
      </c>
      <c r="R107" s="16" t="n"/>
      <c r="S107" s="17" t="n"/>
      <c r="T107" s="20">
        <f>IFERROR(IF($A107="","",IF(OR($C107="",$D107="",$E107="",$G107="",$H107=""),"Incompleto",IF($Q107="Divergência","Rever divergência",IF($Q107="Por confirmar","Por confirmar",IF($R107="Conferido","OK","Pendente"))))),"Rever")</f>
        <v/>
      </c>
    </row>
    <row r="108" ht="30" customHeight="1">
      <c r="A108" s="34" t="n"/>
      <c r="B108" s="34" t="n"/>
      <c r="C108" s="16" t="n"/>
      <c r="D108" s="16" t="n"/>
      <c r="E108" s="16" t="n"/>
      <c r="F108" s="16" t="n"/>
      <c r="G108" s="17" t="n"/>
      <c r="H108" s="17" t="n"/>
      <c r="I108" s="16" t="n"/>
      <c r="J108" s="18">
        <f>IF($A108="","",IF($I108="","",IFERROR(VLOOKUP($I108,'Parâmetros'!$A$13:$C$17,3,FALSE),"")))</f>
        <v/>
      </c>
      <c r="K108" s="19" t="n"/>
      <c r="L108" s="9">
        <f>IFERROR(IF(OR($A108="",$K108="",$J108=""),"",ROUND($K108*$J108,2)),"")</f>
        <v/>
      </c>
      <c r="M108" s="19" t="n"/>
      <c r="N108" s="19" t="n"/>
      <c r="O108" s="19" t="n"/>
      <c r="P108" s="9">
        <f>IFERROR(IF(OR($A108="",$L108="",$M108=""),"",$M108-$L108),"")</f>
        <v/>
      </c>
      <c r="Q108" s="20">
        <f>IFERROR(IF($A108="","",IF(OR($L108="",$M108=""),"Por confirmar",IF(ABS($P108)&lt;='Parâmetros'!$B$10,"Conforme","Divergência"))),"Por confirmar")</f>
        <v/>
      </c>
      <c r="R108" s="16" t="n"/>
      <c r="S108" s="17" t="n"/>
      <c r="T108" s="20">
        <f>IFERROR(IF($A108="","",IF(OR($C108="",$D108="",$E108="",$G108="",$H108=""),"Incompleto",IF($Q108="Divergência","Rever divergência",IF($Q108="Por confirmar","Por confirmar",IF($R108="Conferido","OK","Pendente"))))),"Rever")</f>
        <v/>
      </c>
    </row>
    <row r="109" ht="30" customHeight="1">
      <c r="A109" s="34" t="n"/>
      <c r="B109" s="34" t="n"/>
      <c r="C109" s="16" t="n"/>
      <c r="D109" s="16" t="n"/>
      <c r="E109" s="16" t="n"/>
      <c r="F109" s="16" t="n"/>
      <c r="G109" s="17" t="n"/>
      <c r="H109" s="17" t="n"/>
      <c r="I109" s="16" t="n"/>
      <c r="J109" s="18">
        <f>IF($A109="","",IF($I109="","",IFERROR(VLOOKUP($I109,'Parâmetros'!$A$13:$C$17,3,FALSE),"")))</f>
        <v/>
      </c>
      <c r="K109" s="19" t="n"/>
      <c r="L109" s="9">
        <f>IFERROR(IF(OR($A109="",$K109="",$J109=""),"",ROUND($K109*$J109,2)),"")</f>
        <v/>
      </c>
      <c r="M109" s="19" t="n"/>
      <c r="N109" s="19" t="n"/>
      <c r="O109" s="19" t="n"/>
      <c r="P109" s="9">
        <f>IFERROR(IF(OR($A109="",$L109="",$M109=""),"",$M109-$L109),"")</f>
        <v/>
      </c>
      <c r="Q109" s="20">
        <f>IFERROR(IF($A109="","",IF(OR($L109="",$M109=""),"Por confirmar",IF(ABS($P109)&lt;='Parâmetros'!$B$10,"Conforme","Divergência"))),"Por confirmar")</f>
        <v/>
      </c>
      <c r="R109" s="16" t="n"/>
      <c r="S109" s="17" t="n"/>
      <c r="T109" s="20">
        <f>IFERROR(IF($A109="","",IF(OR($C109="",$D109="",$E109="",$G109="",$H109=""),"Incompleto",IF($Q109="Divergência","Rever divergência",IF($Q109="Por confirmar","Por confirmar",IF($R109="Conferido","OK","Pendente"))))),"Rever")</f>
        <v/>
      </c>
    </row>
    <row r="110" ht="30" customHeight="1">
      <c r="A110" s="34" t="n"/>
      <c r="B110" s="34" t="n"/>
      <c r="C110" s="16" t="n"/>
      <c r="D110" s="16" t="n"/>
      <c r="E110" s="16" t="n"/>
      <c r="F110" s="16" t="n"/>
      <c r="G110" s="17" t="n"/>
      <c r="H110" s="17" t="n"/>
      <c r="I110" s="16" t="n"/>
      <c r="J110" s="18">
        <f>IF($A110="","",IF($I110="","",IFERROR(VLOOKUP($I110,'Parâmetros'!$A$13:$C$17,3,FALSE),"")))</f>
        <v/>
      </c>
      <c r="K110" s="19" t="n"/>
      <c r="L110" s="9">
        <f>IFERROR(IF(OR($A110="",$K110="",$J110=""),"",ROUND($K110*$J110,2)),"")</f>
        <v/>
      </c>
      <c r="M110" s="19" t="n"/>
      <c r="N110" s="19" t="n"/>
      <c r="O110" s="19" t="n"/>
      <c r="P110" s="9">
        <f>IFERROR(IF(OR($A110="",$L110="",$M110=""),"",$M110-$L110),"")</f>
        <v/>
      </c>
      <c r="Q110" s="20">
        <f>IFERROR(IF($A110="","",IF(OR($L110="",$M110=""),"Por confirmar",IF(ABS($P110)&lt;='Parâmetros'!$B$10,"Conforme","Divergência"))),"Por confirmar")</f>
        <v/>
      </c>
      <c r="R110" s="16" t="n"/>
      <c r="S110" s="17" t="n"/>
      <c r="T110" s="20">
        <f>IFERROR(IF($A110="","",IF(OR($C110="",$D110="",$E110="",$G110="",$H110=""),"Incompleto",IF($Q110="Divergência","Rever divergência",IF($Q110="Por confirmar","Por confirmar",IF($R110="Conferido","OK","Pendente"))))),"Rever")</f>
        <v/>
      </c>
    </row>
    <row r="111" ht="30" customHeight="1">
      <c r="A111" s="34" t="n"/>
      <c r="B111" s="34" t="n"/>
      <c r="C111" s="16" t="n"/>
      <c r="D111" s="16" t="n"/>
      <c r="E111" s="16" t="n"/>
      <c r="F111" s="16" t="n"/>
      <c r="G111" s="17" t="n"/>
      <c r="H111" s="17" t="n"/>
      <c r="I111" s="16" t="n"/>
      <c r="J111" s="18">
        <f>IF($A111="","",IF($I111="","",IFERROR(VLOOKUP($I111,'Parâmetros'!$A$13:$C$17,3,FALSE),"")))</f>
        <v/>
      </c>
      <c r="K111" s="19" t="n"/>
      <c r="L111" s="9">
        <f>IFERROR(IF(OR($A111="",$K111="",$J111=""),"",ROUND($K111*$J111,2)),"")</f>
        <v/>
      </c>
      <c r="M111" s="19" t="n"/>
      <c r="N111" s="19" t="n"/>
      <c r="O111" s="19" t="n"/>
      <c r="P111" s="9">
        <f>IFERROR(IF(OR($A111="",$L111="",$M111=""),"",$M111-$L111),"")</f>
        <v/>
      </c>
      <c r="Q111" s="20">
        <f>IFERROR(IF($A111="","",IF(OR($L111="",$M111=""),"Por confirmar",IF(ABS($P111)&lt;='Parâmetros'!$B$10,"Conforme","Divergência"))),"Por confirmar")</f>
        <v/>
      </c>
      <c r="R111" s="16" t="n"/>
      <c r="S111" s="17" t="n"/>
      <c r="T111" s="20">
        <f>IFERROR(IF($A111="","",IF(OR($C111="",$D111="",$E111="",$G111="",$H111=""),"Incompleto",IF($Q111="Divergência","Rever divergência",IF($Q111="Por confirmar","Por confirmar",IF($R111="Conferido","OK","Pendente"))))),"Rever")</f>
        <v/>
      </c>
    </row>
    <row r="112" ht="30" customHeight="1">
      <c r="A112" s="34" t="n"/>
      <c r="B112" s="34" t="n"/>
      <c r="C112" s="16" t="n"/>
      <c r="D112" s="16" t="n"/>
      <c r="E112" s="16" t="n"/>
      <c r="F112" s="16" t="n"/>
      <c r="G112" s="17" t="n"/>
      <c r="H112" s="17" t="n"/>
      <c r="I112" s="16" t="n"/>
      <c r="J112" s="18">
        <f>IF($A112="","",IF($I112="","",IFERROR(VLOOKUP($I112,'Parâmetros'!$A$13:$C$17,3,FALSE),"")))</f>
        <v/>
      </c>
      <c r="K112" s="19" t="n"/>
      <c r="L112" s="9">
        <f>IFERROR(IF(OR($A112="",$K112="",$J112=""),"",ROUND($K112*$J112,2)),"")</f>
        <v/>
      </c>
      <c r="M112" s="19" t="n"/>
      <c r="N112" s="19" t="n"/>
      <c r="O112" s="19" t="n"/>
      <c r="P112" s="9">
        <f>IFERROR(IF(OR($A112="",$L112="",$M112=""),"",$M112-$L112),"")</f>
        <v/>
      </c>
      <c r="Q112" s="20">
        <f>IFERROR(IF($A112="","",IF(OR($L112="",$M112=""),"Por confirmar",IF(ABS($P112)&lt;='Parâmetros'!$B$10,"Conforme","Divergência"))),"Por confirmar")</f>
        <v/>
      </c>
      <c r="R112" s="16" t="n"/>
      <c r="S112" s="17" t="n"/>
      <c r="T112" s="20">
        <f>IFERROR(IF($A112="","",IF(OR($C112="",$D112="",$E112="",$G112="",$H112=""),"Incompleto",IF($Q112="Divergência","Rever divergência",IF($Q112="Por confirmar","Por confirmar",IF($R112="Conferido","OK","Pendente"))))),"Rever")</f>
        <v/>
      </c>
    </row>
    <row r="113" ht="30" customHeight="1">
      <c r="A113" s="34" t="n"/>
      <c r="B113" s="34" t="n"/>
      <c r="C113" s="16" t="n"/>
      <c r="D113" s="16" t="n"/>
      <c r="E113" s="16" t="n"/>
      <c r="F113" s="16" t="n"/>
      <c r="G113" s="17" t="n"/>
      <c r="H113" s="17" t="n"/>
      <c r="I113" s="16" t="n"/>
      <c r="J113" s="18">
        <f>IF($A113="","",IF($I113="","",IFERROR(VLOOKUP($I113,'Parâmetros'!$A$13:$C$17,3,FALSE),"")))</f>
        <v/>
      </c>
      <c r="K113" s="19" t="n"/>
      <c r="L113" s="9">
        <f>IFERROR(IF(OR($A113="",$K113="",$J113=""),"",ROUND($K113*$J113,2)),"")</f>
        <v/>
      </c>
      <c r="M113" s="19" t="n"/>
      <c r="N113" s="19" t="n"/>
      <c r="O113" s="19" t="n"/>
      <c r="P113" s="9">
        <f>IFERROR(IF(OR($A113="",$L113="",$M113=""),"",$M113-$L113),"")</f>
        <v/>
      </c>
      <c r="Q113" s="20">
        <f>IFERROR(IF($A113="","",IF(OR($L113="",$M113=""),"Por confirmar",IF(ABS($P113)&lt;='Parâmetros'!$B$10,"Conforme","Divergência"))),"Por confirmar")</f>
        <v/>
      </c>
      <c r="R113" s="16" t="n"/>
      <c r="S113" s="17" t="n"/>
      <c r="T113" s="20">
        <f>IFERROR(IF($A113="","",IF(OR($C113="",$D113="",$E113="",$G113="",$H113=""),"Incompleto",IF($Q113="Divergência","Rever divergência",IF($Q113="Por confirmar","Por confirmar",IF($R113="Conferido","OK","Pendente"))))),"Rever")</f>
        <v/>
      </c>
    </row>
    <row r="114" ht="30" customHeight="1">
      <c r="A114" s="34" t="n"/>
      <c r="B114" s="34" t="n"/>
      <c r="C114" s="16" t="n"/>
      <c r="D114" s="16" t="n"/>
      <c r="E114" s="16" t="n"/>
      <c r="F114" s="16" t="n"/>
      <c r="G114" s="17" t="n"/>
      <c r="H114" s="17" t="n"/>
      <c r="I114" s="16" t="n"/>
      <c r="J114" s="18">
        <f>IF($A114="","",IF($I114="","",IFERROR(VLOOKUP($I114,'Parâmetros'!$A$13:$C$17,3,FALSE),"")))</f>
        <v/>
      </c>
      <c r="K114" s="19" t="n"/>
      <c r="L114" s="9">
        <f>IFERROR(IF(OR($A114="",$K114="",$J114=""),"",ROUND($K114*$J114,2)),"")</f>
        <v/>
      </c>
      <c r="M114" s="19" t="n"/>
      <c r="N114" s="19" t="n"/>
      <c r="O114" s="19" t="n"/>
      <c r="P114" s="9">
        <f>IFERROR(IF(OR($A114="",$L114="",$M114=""),"",$M114-$L114),"")</f>
        <v/>
      </c>
      <c r="Q114" s="20">
        <f>IFERROR(IF($A114="","",IF(OR($L114="",$M114=""),"Por confirmar",IF(ABS($P114)&lt;='Parâmetros'!$B$10,"Conforme","Divergência"))),"Por confirmar")</f>
        <v/>
      </c>
      <c r="R114" s="16" t="n"/>
      <c r="S114" s="17" t="n"/>
      <c r="T114" s="20">
        <f>IFERROR(IF($A114="","",IF(OR($C114="",$D114="",$E114="",$G114="",$H114=""),"Incompleto",IF($Q114="Divergência","Rever divergência",IF($Q114="Por confirmar","Por confirmar",IF($R114="Conferido","OK","Pendente"))))),"Rever")</f>
        <v/>
      </c>
    </row>
    <row r="115" ht="30" customHeight="1">
      <c r="A115" s="34" t="n"/>
      <c r="B115" s="34" t="n"/>
      <c r="C115" s="16" t="n"/>
      <c r="D115" s="16" t="n"/>
      <c r="E115" s="16" t="n"/>
      <c r="F115" s="16" t="n"/>
      <c r="G115" s="17" t="n"/>
      <c r="H115" s="17" t="n"/>
      <c r="I115" s="16" t="n"/>
      <c r="J115" s="18">
        <f>IF($A115="","",IF($I115="","",IFERROR(VLOOKUP($I115,'Parâmetros'!$A$13:$C$17,3,FALSE),"")))</f>
        <v/>
      </c>
      <c r="K115" s="19" t="n"/>
      <c r="L115" s="9">
        <f>IFERROR(IF(OR($A115="",$K115="",$J115=""),"",ROUND($K115*$J115,2)),"")</f>
        <v/>
      </c>
      <c r="M115" s="19" t="n"/>
      <c r="N115" s="19" t="n"/>
      <c r="O115" s="19" t="n"/>
      <c r="P115" s="9">
        <f>IFERROR(IF(OR($A115="",$L115="",$M115=""),"",$M115-$L115),"")</f>
        <v/>
      </c>
      <c r="Q115" s="20">
        <f>IFERROR(IF($A115="","",IF(OR($L115="",$M115=""),"Por confirmar",IF(ABS($P115)&lt;='Parâmetros'!$B$10,"Conforme","Divergência"))),"Por confirmar")</f>
        <v/>
      </c>
      <c r="R115" s="16" t="n"/>
      <c r="S115" s="17" t="n"/>
      <c r="T115" s="20">
        <f>IFERROR(IF($A115="","",IF(OR($C115="",$D115="",$E115="",$G115="",$H115=""),"Incompleto",IF($Q115="Divergência","Rever divergência",IF($Q115="Por confirmar","Por confirmar",IF($R115="Conferido","OK","Pendente"))))),"Rever")</f>
        <v/>
      </c>
    </row>
    <row r="118">
      <c r="A118" s="3" t="inlineStr">
        <is>
          <t>Controlo global do registo</t>
        </is>
      </c>
      <c r="B118" s="3" t="n"/>
    </row>
    <row r="119">
      <c r="A119" s="21" t="inlineStr">
        <is>
          <t>Registos com data</t>
        </is>
      </c>
      <c r="B119" s="4">
        <f>IFERROR(COUNT($A$7:$A$115),0)</f>
        <v/>
      </c>
    </row>
    <row r="120">
      <c r="A120" s="21" t="inlineStr">
        <is>
          <t>IVA liquidado considerado</t>
        </is>
      </c>
      <c r="B120" s="6">
        <f>IFERROR(SUM($O$7:$O$115),0)</f>
        <v/>
      </c>
    </row>
    <row r="121">
      <c r="A121" s="21" t="inlineStr">
        <is>
          <t>IVA dedutível considerado</t>
        </is>
      </c>
      <c r="B121" s="6">
        <f>IFERROR(SUM($N$7:$N$115),0)</f>
        <v/>
      </c>
    </row>
    <row r="122">
      <c r="A122" s="21" t="inlineStr">
        <is>
          <t>Saldo global de controlo</t>
        </is>
      </c>
      <c r="B122" s="6">
        <f>IFERROR(B120-B121,0)</f>
        <v/>
      </c>
    </row>
    <row r="123">
      <c r="A123" s="21" t="inlineStr">
        <is>
          <t>Registos não OK</t>
        </is>
      </c>
      <c r="B123" s="4">
        <f>IFERROR(COUNTIFS($A$7:$A$115,"&lt;&gt;",$T$7:$T$115,"&lt;&gt;OK"),0)</f>
        <v/>
      </c>
    </row>
    <row r="124">
      <c r="A124" s="21" t="inlineStr">
        <is>
          <t>Estado global</t>
        </is>
      </c>
      <c r="B124" s="4">
        <f>IFERROR(IF(B119=0,"SEM DADOS — introduza registos",IF(B123=0,"OK — controlo global concluído","REVER — existem registos pendentes, por confirmar ou divergentes")),"REVER — verificar registos")</f>
        <v/>
      </c>
    </row>
  </sheetData>
  <mergeCells count="1">
    <mergeCell ref="A1:T1"/>
  </mergeCells>
  <conditionalFormatting sqref="Q7:Q115">
    <cfRule type="expression" priority="1" dxfId="0">
      <formula>$Q7="Conforme"</formula>
    </cfRule>
    <cfRule type="expression" priority="2" dxfId="2">
      <formula>$Q7="Por confirmar"</formula>
    </cfRule>
    <cfRule type="expression" priority="3" dxfId="1">
      <formula>$Q7="Divergência"</formula>
    </cfRule>
  </conditionalFormatting>
  <conditionalFormatting sqref="T7:T115">
    <cfRule type="expression" priority="4" dxfId="0">
      <formula>$T7="OK"</formula>
    </cfRule>
    <cfRule type="expression" priority="5" dxfId="2">
      <formula>OR($T7="Pendente",$T7="Por confirmar")</formula>
    </cfRule>
    <cfRule type="expression" priority="6" dxfId="1">
      <formula>OR($T7="Rever divergência",$T7="Incompleto",$T7="Rever")</formula>
    </cfRule>
  </conditionalFormatting>
  <conditionalFormatting sqref="P7:P115">
    <cfRule type="expression" priority="7" dxfId="1">
      <formula>AND($P7&lt;&gt;"",ABS($P7)&gt;'Parâmetros'!$B$10)</formula>
    </cfRule>
  </conditionalFormatting>
  <conditionalFormatting sqref="B124">
    <cfRule type="expression" priority="8" dxfId="0">
      <formula>LEFT($B$124,2)="OK"</formula>
    </cfRule>
    <cfRule type="expression" priority="9" dxfId="2">
      <formula>LEFT($B$124,9)="SEM DADOS"</formula>
    </cfRule>
    <cfRule type="expression" priority="10" dxfId="1">
      <formula>LEFT($B$124,5)="REVER"</formula>
    </cfRule>
  </conditionalFormatting>
  <dataValidations count="9">
    <dataValidation sqref="A7:A115" showErrorMessage="1" showInputMessage="1" allowBlank="1" errorTitle="Data inválida" error="Introduza uma data válida ou deixe a célula em branco." type="custom" errorStyle="stop">
      <formula1>=OR(A7="",ISNUMBER(A7))</formula1>
    </dataValidation>
    <dataValidation sqref="B7:B115" showErrorMessage="1" showInputMessage="1" allowBlank="1" errorTitle="Data inválida" error="Introduza uma data válida ou deixe a célula em branco." type="custom" errorStyle="stop">
      <formula1>=OR(B7="",ISNUMBER(B7))</formula1>
    </dataValidation>
    <dataValidation sqref="C7:C115" showErrorMessage="1" showInputMessage="1" allowBlank="1" errorTitle="Tipo de movimento" error="Seleccione o tipo de movimento na lista." type="list">
      <formula1>'Parâmetros'!$E$13:$E$15</formula1>
    </dataValidation>
    <dataValidation sqref="D7:D115" showErrorMessage="1" showInputMessage="1" allowBlank="1" errorTitle="Tipo de documento" error="Seleccione o tipo de documento na lista." type="list">
      <formula1>'Parâmetros'!$F$13:$F$17</formula1>
    </dataValidation>
    <dataValidation sqref="H7:H115" showErrorMessage="1" showInputMessage="1" allowBlank="1" errorTitle="Natureza de IVA" error="Seleccione a natureza de IVA na lista." type="list">
      <formula1>'Parâmetros'!$G$13:$G$16</formula1>
    </dataValidation>
    <dataValidation sqref="I7:I115" showErrorMessage="1" showInputMessage="1" allowBlank="1" errorTitle="Código de taxa" error="Seleccione uma taxa configurada ou “A confirmar”. Configure as taxas na folha «Parâmetros»." type="list">
      <formula1>'Parâmetros'!$A$13:$A$17</formula1>
    </dataValidation>
    <dataValidation sqref="K7:K115" showErrorMessage="1" showInputMessage="1" allowBlank="1" errorTitle="Valor inválido" error="Introduza um valor numérico, positivo ou negativo, conforme o documento e a confirmação aplicável." type="custom">
      <formula1>=OR(K7="",ISNUMBER(K7))</formula1>
    </dataValidation>
    <dataValidation sqref="M7:O115" showErrorMessage="1" showInputMessage="1" allowBlank="1" errorTitle="Valor inválido" error="Introduza um valor numérico, positivo ou negativo, conforme o documento e a confirmação aplicável." type="custom">
      <formula1>=OR(M7="",ISNUMBER(M7))</formula1>
    </dataValidation>
    <dataValidation sqref="R7:R115" showErrorMessage="1" showInputMessage="1" allowBlank="1" errorTitle="Estado de conferência" error="Seleccione o estado de conferência na lista." type="list">
      <formula1>'Parâmetros'!$H$13:$H$15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4" customWidth="1" min="4" max="4"/>
    <col width="24" customWidth="1" min="5" max="5"/>
    <col width="22" customWidth="1" min="6" max="6"/>
    <col width="34" customWidth="1" min="7" max="7"/>
    <col width="24" customWidth="1" min="8" max="8"/>
  </cols>
  <sheetData>
    <row r="1" ht="26" customHeight="1">
      <c r="A1" s="1" t="inlineStr">
        <is>
          <t>Parâmetros e listas de validação</t>
        </is>
      </c>
      <c r="B1" s="32" t="n"/>
      <c r="C1" s="32" t="n"/>
      <c r="D1" s="32" t="n"/>
      <c r="E1" s="32" t="n"/>
      <c r="F1" s="32" t="n"/>
      <c r="G1" s="32" t="n"/>
      <c r="H1" s="33" t="n"/>
    </row>
    <row r="3" ht="38" customHeight="1">
      <c r="A3" s="2" t="inlineStr">
        <is>
          <t>Não foram incluídas taxas, prazos, limites, periodicidades ou regras fiscais predefinidas. Preencha apenas valores confirmados para a sua situação e mantenha a confirmação documental adequada.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6">
      <c r="A6" s="3" t="inlineStr">
        <is>
          <t>Titular / empresa</t>
        </is>
      </c>
      <c r="B6" s="22" t="inlineStr"/>
    </row>
    <row r="7">
      <c r="A7" s="3" t="inlineStr">
        <is>
          <t>NIF do titular</t>
        </is>
      </c>
      <c r="B7" s="22" t="inlineStr"/>
    </row>
    <row r="8">
      <c r="A8" s="3" t="inlineStr">
        <is>
          <t>Data inicial de análise</t>
        </is>
      </c>
      <c r="B8" s="35" t="n">
        <v>46023</v>
      </c>
    </row>
    <row r="9">
      <c r="A9" s="3" t="inlineStr">
        <is>
          <t>Data final de análise</t>
        </is>
      </c>
      <c r="B9" s="35" t="n">
        <v>46387</v>
      </c>
    </row>
    <row r="10">
      <c r="A10" s="3" t="inlineStr">
        <is>
          <t>Tolerância de controlo (€)</t>
        </is>
      </c>
      <c r="B10" s="24" t="n">
        <v>0.01</v>
      </c>
    </row>
    <row r="12">
      <c r="A12" s="7" t="inlineStr">
        <is>
          <t>Código de taxa</t>
        </is>
      </c>
      <c r="B12" s="7" t="inlineStr">
        <is>
          <t>Descrição</t>
        </is>
      </c>
      <c r="C12" s="7" t="inlineStr">
        <is>
          <t>Taxa (%)</t>
        </is>
      </c>
      <c r="E12" s="14" t="inlineStr">
        <is>
          <t>Tipo de movimento</t>
        </is>
      </c>
      <c r="F12" s="14" t="inlineStr">
        <is>
          <t>Tipo de documento</t>
        </is>
      </c>
      <c r="G12" s="14" t="inlineStr">
        <is>
          <t>Natureza de IVA</t>
        </is>
      </c>
      <c r="H12" s="14" t="inlineStr">
        <is>
          <t>Estado de conferência</t>
        </is>
      </c>
    </row>
    <row r="13">
      <c r="A13" s="25" t="inlineStr">
        <is>
          <t>Taxa A</t>
        </is>
      </c>
      <c r="B13" s="25" t="inlineStr">
        <is>
          <t>Taxa configurada pelo utilizador A</t>
        </is>
      </c>
      <c r="C13" s="26" t="n"/>
      <c r="E13" s="25" t="inlineStr">
        <is>
          <t>Emitido</t>
        </is>
      </c>
      <c r="F13" s="25" t="inlineStr">
        <is>
          <t>Fatura</t>
        </is>
      </c>
      <c r="G13" s="25" t="inlineStr">
        <is>
          <t>Taxável — taxa configurada</t>
        </is>
      </c>
      <c r="H13" s="25" t="inlineStr">
        <is>
          <t>Pendente</t>
        </is>
      </c>
    </row>
    <row r="14">
      <c r="A14" s="25" t="inlineStr">
        <is>
          <t>Taxa B</t>
        </is>
      </c>
      <c r="B14" s="25" t="inlineStr">
        <is>
          <t>Taxa configurada pelo utilizador B</t>
        </is>
      </c>
      <c r="C14" s="26" t="n"/>
      <c r="E14" s="25" t="inlineStr">
        <is>
          <t>Recebido</t>
        </is>
      </c>
      <c r="F14" s="25" t="inlineStr">
        <is>
          <t>Fatura-recibo</t>
        </is>
      </c>
      <c r="G14" s="25" t="inlineStr">
        <is>
          <t>Isenta / não liquidado — confirmar</t>
        </is>
      </c>
      <c r="H14" s="25" t="inlineStr">
        <is>
          <t>Conferido</t>
        </is>
      </c>
    </row>
    <row r="15">
      <c r="A15" s="25" t="inlineStr">
        <is>
          <t>Taxa C</t>
        </is>
      </c>
      <c r="B15" s="25" t="inlineStr">
        <is>
          <t>Taxa configurada pelo utilizador C</t>
        </is>
      </c>
      <c r="C15" s="26" t="n"/>
      <c r="E15" s="25" t="inlineStr">
        <is>
          <t>Regularização</t>
        </is>
      </c>
      <c r="F15" s="25" t="inlineStr">
        <is>
          <t>Recibo</t>
        </is>
      </c>
      <c r="G15" s="25" t="inlineStr">
        <is>
          <t>Autoliquidação / outro — confirmar</t>
        </is>
      </c>
      <c r="H15" s="25" t="inlineStr">
        <is>
          <t>A confirmar</t>
        </is>
      </c>
    </row>
    <row r="16">
      <c r="A16" s="25" t="inlineStr">
        <is>
          <t>Taxa D</t>
        </is>
      </c>
      <c r="B16" s="25" t="inlineStr">
        <is>
          <t>Taxa configurada pelo utilizador D</t>
        </is>
      </c>
      <c r="C16" s="26" t="n"/>
      <c r="E16" s="25" t="inlineStr"/>
      <c r="F16" s="25" t="inlineStr">
        <is>
          <t>Nota de crédito</t>
        </is>
      </c>
      <c r="G16" s="25" t="inlineStr">
        <is>
          <t>A confirmar</t>
        </is>
      </c>
      <c r="H16" s="25" t="inlineStr"/>
    </row>
    <row r="17">
      <c r="A17" s="25" t="inlineStr">
        <is>
          <t>A confirmar</t>
        </is>
      </c>
      <c r="B17" s="25" t="inlineStr">
        <is>
          <t>Taxa ainda não configurada</t>
        </is>
      </c>
      <c r="C17" s="27" t="n"/>
      <c r="E17" s="25" t="inlineStr"/>
      <c r="F17" s="25" t="inlineStr">
        <is>
          <t>Outro documento</t>
        </is>
      </c>
      <c r="G17" s="25" t="inlineStr"/>
      <c r="H17" s="25" t="inlineStr"/>
    </row>
    <row r="20" ht="38" customHeight="1">
      <c r="A20" s="12" t="inlineStr">
        <is>
          <t>A selecção de uma taxa configurada apenas permite o cálculo de controlo aritmético. A taxa aplicável, o tratamento do documento e o valor de IVA dedutível ou liquidado devem ser confirmados pelo utilizador.</t>
        </is>
      </c>
      <c r="B20" s="12" t="n"/>
      <c r="C20" s="12" t="n"/>
      <c r="D20" s="12" t="n"/>
      <c r="E20" s="12" t="n"/>
      <c r="F20" s="12" t="n"/>
      <c r="G20" s="12" t="n"/>
      <c r="H20" s="12" t="n"/>
    </row>
    <row r="21" ht="18" customHeight="1">
      <c r="A21" s="12" t="n"/>
      <c r="B21" s="12" t="n"/>
      <c r="C21" s="12" t="n"/>
      <c r="D21" s="12" t="n"/>
      <c r="E21" s="12" t="n"/>
      <c r="F21" s="12" t="n"/>
      <c r="G21" s="12" t="n"/>
      <c r="H21" s="12" t="n"/>
    </row>
  </sheetData>
  <mergeCells count="1">
    <mergeCell ref="A1:H1"/>
  </mergeCells>
  <dataValidations count="3">
    <dataValidation sqref="B8:B9" showErrorMessage="1" showInputMessage="1" allowBlank="1" errorTitle="Intervalo inválido" error="A data inicial não pode ser posterior à data final." type="custom">
      <formula1>=OR($B$8="",$B$9="",$B$8&lt;=$B$9)</formula1>
    </dataValidation>
    <dataValidation sqref="B10" showErrorMessage="1" showInputMessage="1" allowBlank="1" errorTitle="Tolerância inválida" error="Introduza uma tolerância numérica igual ou superior a zero." type="custom">
      <formula1>=OR(B10="",AND(ISNUMBER(B10),B10&gt;=0))</formula1>
    </dataValidation>
    <dataValidation sqref="C13:C16" showErrorMessage="1" showInputMessage="1" allowBlank="1" errorTitle="Taxa inválida" error="Introduza uma percentagem igual ou superior a zero, após confirmação aplicável." type="custom">
      <formula1>=OR(C13="",AND(ISNUMBER(C13),C13&gt;=0))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30" customWidth="1" min="1" max="1"/>
    <col width="6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6" customHeight="1">
      <c r="A1" s="28" t="inlineStr">
        <is>
          <t>Instruções de utilização e limites do ficheiro</t>
        </is>
      </c>
      <c r="B1" s="32" t="n"/>
      <c r="C1" s="32" t="n"/>
      <c r="D1" s="32" t="n"/>
      <c r="E1" s="32" t="n"/>
      <c r="F1" s="32" t="n"/>
      <c r="G1" s="32" t="n"/>
      <c r="H1" s="33" t="n"/>
    </row>
    <row r="3" ht="34" customHeight="1">
      <c r="A3" s="5" t="inlineStr">
        <is>
          <t>Finalidade</t>
        </is>
      </c>
      <c r="B3" s="29" t="inlineStr">
        <is>
          <t>Este ficheiro organiza documentos emitidos, recebidos e regularizações para controlo interno de IVA. Permite comparar o IVA introduzido no documento com um cálculo aritmético baseado numa taxa configurada pelo utilizador.</t>
        </is>
      </c>
      <c r="C3" s="3" t="n"/>
      <c r="D3" s="3" t="n"/>
      <c r="E3" s="3" t="n"/>
      <c r="F3" s="3" t="n"/>
      <c r="G3" s="3" t="n"/>
      <c r="H3" s="3" t="n"/>
    </row>
    <row r="4" ht="34" customHeight="1">
      <c r="B4" s="29" t="inlineStr">
        <is>
          <t>O ficheiro não substitui confirmação profissional, documentação de suporte, obrigações de declaração, submissões electrónicas ou qualquer verificação fiscal.</t>
        </is>
      </c>
    </row>
    <row r="6" ht="34" customHeight="1">
      <c r="A6" s="5" t="inlineStr">
        <is>
          <t>Antes de começar</t>
        </is>
      </c>
      <c r="B6" s="29" t="inlineStr">
        <is>
          <t>1. Elimine ou substitua as linhas de exemplo da folha «Registo IVA».</t>
        </is>
      </c>
      <c r="C6" s="3" t="n"/>
      <c r="D6" s="3" t="n"/>
      <c r="E6" s="3" t="n"/>
      <c r="F6" s="3" t="n"/>
      <c r="G6" s="3" t="n"/>
      <c r="H6" s="3" t="n"/>
    </row>
    <row r="7" ht="34" customHeight="1">
      <c r="B7" s="29" t="inlineStr">
        <is>
          <t>2. Preencha o titular ou empresa e o intervalo de análise na folha «Parâmetros».</t>
        </is>
      </c>
    </row>
    <row r="8" ht="34" customHeight="1">
      <c r="B8" s="29" t="inlineStr">
        <is>
          <t>3. Configure apenas taxas confirmadas para a situação aplicável.</t>
        </is>
      </c>
    </row>
    <row r="9" ht="34" customHeight="1">
      <c r="B9" s="29" t="inlineStr">
        <is>
          <t>4. Mantenha “A confirmar” quando ainda não existir validação suficiente.</t>
        </is>
      </c>
    </row>
    <row r="10" ht="34" customHeight="1">
      <c r="B10" s="29" t="inlineStr">
        <is>
          <t>5. Introduza uma linha por documento ou por regularização identificável.</t>
        </is>
      </c>
    </row>
    <row r="12" ht="34" customHeight="1">
      <c r="A12" s="5" t="inlineStr">
        <is>
          <t>Como preencher o «Registo IVA»</t>
        </is>
      </c>
      <c r="B12" s="29" t="inlineStr">
        <is>
          <t>Data do documento: data constante do documento registado.</t>
        </is>
      </c>
      <c r="C12" s="3" t="n"/>
      <c r="D12" s="3" t="n"/>
      <c r="E12" s="3" t="n"/>
      <c r="F12" s="3" t="n"/>
      <c r="G12" s="3" t="n"/>
      <c r="H12" s="3" t="n"/>
    </row>
    <row r="13" ht="34" customHeight="1">
      <c r="B13" s="29" t="inlineStr">
        <is>
          <t>Data da operação: data relevante para o controlo interno, quando diferente da data do documento.</t>
        </is>
      </c>
    </row>
    <row r="14" ht="34" customHeight="1">
      <c r="B14" s="29" t="inlineStr">
        <is>
          <t>IVA no documento: valor de IVA constante do documento, quando aplicável.</t>
        </is>
      </c>
    </row>
    <row r="15" ht="34" customHeight="1">
      <c r="B15" s="29" t="inlineStr">
        <is>
          <t>IVA dedutível considerado: montante que o utilizador decidiu considerar para controlo, após confirmação adequada.</t>
        </is>
      </c>
    </row>
    <row r="16" ht="34" customHeight="1">
      <c r="B16" s="29" t="inlineStr">
        <is>
          <t>IVA liquidado considerado: montante que o utilizador decidiu considerar para controlo, após confirmação adequada.</t>
        </is>
      </c>
    </row>
    <row r="17" ht="34" customHeight="1">
      <c r="B17" s="29" t="inlineStr">
        <is>
          <t>Notas de crédito e regularizações: introduza os sinais e valores de acordo com o documento e com a confirmação aplicável. O ficheiro não inverte sinais automaticamente.</t>
        </is>
      </c>
    </row>
    <row r="19">
      <c r="A19" s="5" t="inlineStr">
        <is>
          <t>Leitura dos controlos</t>
        </is>
      </c>
      <c r="B19" s="3" t="n"/>
      <c r="C19" s="3" t="n"/>
      <c r="D19" s="3" t="n"/>
      <c r="E19" s="3" t="n"/>
      <c r="F19" s="3" t="n"/>
      <c r="G19" s="3" t="n"/>
      <c r="H19" s="3" t="n"/>
    </row>
    <row r="20">
      <c r="A20" s="30" t="inlineStr">
        <is>
          <t>Estado</t>
        </is>
      </c>
      <c r="B20" s="30" t="inlineStr">
        <is>
          <t>Significado no ficheiro</t>
        </is>
      </c>
    </row>
    <row r="21" ht="34" customHeight="1">
      <c r="A21" s="31" t="inlineStr">
        <is>
          <t>Conforme</t>
        </is>
      </c>
      <c r="B21" s="31" t="inlineStr">
        <is>
          <t>O IVA introduzido no documento coincide com o cálculo de controlo, dentro da tolerância configurada.</t>
        </is>
      </c>
    </row>
    <row r="22" ht="34" customHeight="1">
      <c r="A22" s="29" t="inlineStr">
        <is>
          <t>Divergência</t>
        </is>
      </c>
      <c r="B22" s="29" t="inlineStr">
        <is>
          <t>Existe diferença entre o IVA do documento e o cálculo de controlo configurado.</t>
        </is>
      </c>
    </row>
    <row r="23" ht="34" customHeight="1">
      <c r="A23" s="31" t="inlineStr">
        <is>
          <t>Por confirmar</t>
        </is>
      </c>
      <c r="B23" s="31" t="inlineStr">
        <is>
          <t>Falta uma taxa configurada, uma base tributável ou um valor de IVA no documento para efectuar o controlo aritmético.</t>
        </is>
      </c>
    </row>
    <row r="24" ht="34" customHeight="1">
      <c r="A24" s="29" t="inlineStr">
        <is>
          <t>Incompleto</t>
        </is>
      </c>
      <c r="B24" s="29" t="inlineStr">
        <is>
          <t>Faltam campos documentais essenciais para o registo interno.</t>
        </is>
      </c>
    </row>
    <row r="25" ht="34" customHeight="1">
      <c r="A25" s="31" t="inlineStr">
        <is>
          <t>Pendente</t>
        </is>
      </c>
      <c r="B25" s="31" t="inlineStr">
        <is>
          <t>O registo ainda não foi marcado como conferido.</t>
        </is>
      </c>
    </row>
    <row r="26" ht="34" customHeight="1">
      <c r="A26" s="29" t="inlineStr">
        <is>
          <t>OK</t>
        </is>
      </c>
      <c r="B26" s="29" t="inlineStr">
        <is>
          <t>O registo está conferido e sem divergência aritmética detectada pelo ficheiro.</t>
        </is>
      </c>
    </row>
    <row r="28" ht="34" customHeight="1">
      <c r="A28" s="12" t="inlineStr">
        <is>
          <t>“OK” significa apenas que os campos de controlo interno estão completos segundo as regras deste ficheiro. Não constitui confirmação fiscal, contabilística ou legal.</t>
        </is>
      </c>
      <c r="B28" s="12" t="n"/>
      <c r="C28" s="12" t="n"/>
      <c r="D28" s="12" t="n"/>
      <c r="E28" s="12" t="n"/>
      <c r="F28" s="12" t="n"/>
      <c r="G28" s="12" t="n"/>
      <c r="H28" s="12" t="n"/>
    </row>
    <row r="30" ht="38" customHeight="1">
      <c r="A30" s="5" t="inlineStr">
        <is>
          <t>Situações que exigem revisão</t>
        </is>
      </c>
      <c r="B30" s="29" t="inlineStr">
        <is>
          <t>- A data inicial de análise é posterior à data final.</t>
        </is>
      </c>
      <c r="C30" s="3" t="n"/>
      <c r="D30" s="3" t="n"/>
      <c r="E30" s="3" t="n"/>
      <c r="F30" s="3" t="n"/>
      <c r="G30" s="3" t="n"/>
      <c r="H30" s="3" t="n"/>
    </row>
    <row r="31" ht="38" customHeight="1">
      <c r="B31" s="29" t="inlineStr">
        <is>
          <t>- O código de taxa seleccionado não tem percentagem configurada.</t>
        </is>
      </c>
    </row>
    <row r="32" ht="38" customHeight="1">
      <c r="B32" s="29" t="inlineStr">
        <is>
          <t>- O IVA no documento difere do cálculo de controlo acima da tolerância definida.</t>
        </is>
      </c>
    </row>
    <row r="33" ht="38" customHeight="1">
      <c r="B33" s="29" t="inlineStr">
        <is>
          <t>- Um registo não tem referência do documento, entidade, tipo de documento ou natureza de IVA.</t>
        </is>
      </c>
    </row>
    <row r="34" ht="38" customHeight="1">
      <c r="B34" s="29" t="inlineStr">
        <is>
          <t>- Existem valores em IVA liquidado ou IVA dedutível que ainda não foram confirmados para a situação concreta.</t>
        </is>
      </c>
    </row>
    <row r="36" ht="38" customHeight="1">
      <c r="A36" s="5" t="inlineStr">
        <is>
          <t>Limites expressos</t>
        </is>
      </c>
      <c r="B36" s="29" t="inlineStr">
        <is>
          <t>O ficheiro não inclui taxas de IVA predefinidas, prazos, limites, periodicidades, obrigações declarativas, regras de dedução, regras de isenção, regras de autoliquidação, tratamento de recibos verdes ou conclusões sobre enquadramento.</t>
        </is>
      </c>
      <c r="C36" s="3" t="n"/>
      <c r="D36" s="3" t="n"/>
      <c r="E36" s="3" t="n"/>
      <c r="F36" s="3" t="n"/>
      <c r="G36" s="3" t="n"/>
      <c r="H36" s="3" t="n"/>
    </row>
    <row r="37" ht="38" customHeight="1">
      <c r="B37" s="29" t="inlineStr">
        <is>
          <t>Confirme sempre os valores e o tratamento aplicável na fonte oficial adequada e, quando necessário, com contabilista certificado.</t>
        </is>
      </c>
    </row>
    <row r="39" ht="38" customHeight="1">
      <c r="A39" s="5" t="inlineStr">
        <is>
          <t>Protecção e edição</t>
        </is>
      </c>
      <c r="B39" s="29" t="inlineStr">
        <is>
          <t>As células azuis são editáveis. As células cinzentas contêm fórmulas e estão assinaladas para reduzir alterações acidentais.</t>
        </is>
      </c>
      <c r="C39" s="3" t="n"/>
      <c r="D39" s="3" t="n"/>
      <c r="E39" s="3" t="n"/>
      <c r="F39" s="3" t="n"/>
      <c r="G39" s="3" t="n"/>
      <c r="H39" s="3" t="n"/>
    </row>
    <row r="40" ht="38" customHeight="1">
      <c r="B40" s="29" t="inlineStr">
        <is>
          <t>A protecção visual não substitui uma política de segurança ou de cópias de segurança. Guarde versões periódicas do ficheiro antes de efectuar alterações relevantes.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2026-09-02T09:54:49Z</dcterms:created>
  <dcterms:modified xmlns:dcterms="http://purl.org/dc/terms/" xmlns:xsi="http://www.w3.org/2001/XMLSchema-instance" xsi:type="dcterms:W3CDTF">2026-09-02T09:54:49Z</dcterms:modified>
</cp:coreProperties>
</file>