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inel" sheetId="1" state="visible" r:id="rId1"/>
    <sheet xmlns:r="http://schemas.openxmlformats.org/officeDocument/2006/relationships" name="Lançamentos" sheetId="2" state="visible" r:id="rId2"/>
    <sheet xmlns:r="http://schemas.openxmlformats.org/officeDocument/2006/relationships" name="Orçamento anual" sheetId="3" state="visible" r:id="rId3"/>
    <sheet xmlns:r="http://schemas.openxmlformats.org/officeDocument/2006/relationships" name="Instruções" sheetId="4" state="visible" r:id="rId4"/>
  </sheets>
  <definedNames/>
  <calcPr calcId="124519" fullCalcOnLoad="1" forceFullCalc="1"/>
</workbook>
</file>

<file path=xl/styles.xml><?xml version="1.0" encoding="utf-8"?>
<styleSheet xmlns="http://schemas.openxmlformats.org/spreadsheetml/2006/main">
  <numFmts count="3">
    <numFmt numFmtId="164" formatCode="# ##0,00 &quot;€&quot;;[Red]-# ##0,00 &quot;€&quot;"/>
    <numFmt numFmtId="165" formatCode="0,00%"/>
    <numFmt numFmtId="166" formatCode="d/m/yyyy"/>
  </numFmts>
  <fonts count="7">
    <font>
      <name val="Calibri"/>
      <family val="2"/>
      <color theme="1"/>
      <sz val="11"/>
      <scheme val="minor"/>
    </font>
    <font>
      <name val="Calibri"/>
      <b val="1"/>
      <color rgb="00FFFFFF"/>
      <sz val="16"/>
    </font>
    <font>
      <name val="Calibri"/>
      <i val="1"/>
      <color rgb="000B4F6C"/>
      <sz val="10"/>
    </font>
    <font>
      <name val="Calibri"/>
      <b val="1"/>
      <color rgb="001F2933"/>
      <sz val="10"/>
    </font>
    <font>
      <name val="Calibri"/>
      <color rgb="001F2933"/>
      <sz val="10"/>
    </font>
    <font>
      <name val="Calibri"/>
      <b val="1"/>
      <color rgb="00FFFFFF"/>
      <sz val="11"/>
    </font>
    <font>
      <name val="Calibri"/>
      <color rgb="001F2933"/>
      <sz val="9"/>
    </font>
  </fonts>
  <fills count="10">
    <fill>
      <patternFill/>
    </fill>
    <fill>
      <patternFill patternType="gray125"/>
    </fill>
    <fill>
      <patternFill patternType="solid">
        <fgColor rgb="000B4F6C"/>
      </patternFill>
    </fill>
    <fill>
      <patternFill patternType="solid">
        <fgColor rgb="00FFFFFF"/>
      </patternFill>
    </fill>
    <fill>
      <patternFill patternType="solid">
        <fgColor rgb="00E7ECEF"/>
      </patternFill>
    </fill>
    <fill>
      <patternFill patternType="solid">
        <fgColor rgb="00FCE8B2"/>
      </patternFill>
    </fill>
    <fill>
      <patternFill patternType="solid">
        <fgColor rgb="00FFF3D6"/>
      </patternFill>
    </fill>
    <fill>
      <patternFill patternType="solid">
        <fgColor rgb="00146B4A"/>
      </patternFill>
    </fill>
    <fill>
      <patternFill patternType="solid">
        <fgColor rgb="00DDEFE5"/>
      </patternFill>
    </fill>
    <fill>
      <patternFill patternType="solid">
        <fgColor rgb="00F8DEDA"/>
      </patternFill>
    </fill>
  </fills>
  <borders count="6">
    <border>
      <left/>
      <right/>
      <top/>
      <bottom/>
      <diagonal/>
    </border>
    <border>
      <left style="thin">
        <color rgb="00CBD5D8"/>
      </left>
      <right style="thin">
        <color rgb="00CBD5D8"/>
      </right>
      <top style="thin">
        <color rgb="00CBD5D8"/>
      </top>
      <bottom style="thin">
        <color rgb="00CBD5D8"/>
      </bottom>
    </border>
    <border>
      <left/>
      <right/>
      <top style="thin">
        <color rgb="00CBD5D8"/>
      </top>
      <bottom/>
      <diagonal/>
    </border>
    <border>
      <left/>
      <right style="thin">
        <color rgb="00CBD5D8"/>
      </right>
      <top style="thin">
        <color rgb="00CBD5D8"/>
      </top>
      <bottom/>
      <diagonal/>
    </border>
    <border>
      <left/>
      <right/>
      <top style="thin">
        <color rgb="00CBD5D8"/>
      </top>
      <bottom style="thin">
        <color rgb="00CBD5D8"/>
      </bottom>
      <diagonal/>
    </border>
    <border>
      <left/>
      <right style="thin">
        <color rgb="00CBD5D8"/>
      </right>
      <top style="thin">
        <color rgb="00CBD5D8"/>
      </top>
      <bottom style="thin">
        <color rgb="00CBD5D8"/>
      </bottom>
      <diagonal/>
    </border>
  </borders>
  <cellStyleXfs count="1">
    <xf numFmtId="0" fontId="0" fillId="0" borderId="0"/>
  </cellStyleXfs>
  <cellXfs count="37">
    <xf numFmtId="0" fontId="0" fillId="0" borderId="0" pivotButton="0" quotePrefix="0" xfId="0"/>
    <xf numFmtId="0" fontId="1" fillId="2" borderId="1" applyAlignment="1" pivotButton="0" quotePrefix="0" xfId="0">
      <alignment horizontal="center" vertical="center"/>
    </xf>
    <xf numFmtId="0" fontId="2" fillId="3" borderId="1" applyAlignment="1" pivotButton="0" quotePrefix="0" xfId="0">
      <alignment horizontal="left" vertical="center"/>
    </xf>
    <xf numFmtId="0" fontId="3" fillId="4" borderId="1" applyAlignment="1" pivotButton="0" quotePrefix="0" xfId="0">
      <alignment horizontal="left" vertical="center"/>
    </xf>
    <xf numFmtId="0" fontId="3" fillId="4" borderId="1" applyAlignment="1" pivotButton="0" quotePrefix="0" xfId="0">
      <alignment horizontal="center" vertical="center"/>
    </xf>
    <xf numFmtId="0" fontId="5" fillId="2" borderId="1" applyAlignment="1" pivotButton="0" quotePrefix="0" xfId="0">
      <alignment horizontal="left" vertical="center"/>
    </xf>
    <xf numFmtId="0" fontId="4" fillId="4" borderId="1" applyAlignment="1" pivotButton="0" quotePrefix="0" xfId="0">
      <alignment horizontal="left" vertical="center"/>
    </xf>
    <xf numFmtId="0" fontId="3" fillId="4" borderId="1" applyAlignment="1" pivotButton="0" quotePrefix="0" xfId="0">
      <alignment horizontal="right" vertical="center"/>
    </xf>
    <xf numFmtId="164" fontId="3" fillId="4" borderId="1" applyAlignment="1" pivotButton="0" quotePrefix="0" xfId="0">
      <alignment horizontal="right" vertical="center"/>
    </xf>
    <xf numFmtId="1" fontId="3" fillId="4" borderId="1" applyAlignment="1" pivotButton="0" quotePrefix="0" xfId="0">
      <alignment horizontal="right" vertical="center"/>
    </xf>
    <xf numFmtId="165" fontId="3" fillId="4" borderId="1" applyAlignment="1" pivotButton="0" quotePrefix="0" xfId="0">
      <alignment horizontal="right" vertical="center"/>
    </xf>
    <xf numFmtId="0" fontId="4" fillId="4" borderId="1" applyAlignment="1" pivotButton="0" quotePrefix="0" xfId="0">
      <alignment horizontal="left" vertical="center" wrapText="1"/>
    </xf>
    <xf numFmtId="0" fontId="6" fillId="5" borderId="1" applyAlignment="1" pivotButton="0" quotePrefix="0" xfId="0">
      <alignment horizontal="left" vertical="center" wrapText="1"/>
    </xf>
    <xf numFmtId="0" fontId="5" fillId="2" borderId="1" applyAlignment="1" pivotButton="0" quotePrefix="0" xfId="0">
      <alignment horizontal="center" vertical="center"/>
    </xf>
    <xf numFmtId="0" fontId="4" fillId="4" borderId="1" applyAlignment="1" pivotButton="0" quotePrefix="0" xfId="0">
      <alignment horizontal="center" vertical="center"/>
    </xf>
    <xf numFmtId="166" fontId="4" fillId="6" borderId="1" applyAlignment="1" applyProtection="1" pivotButton="0" quotePrefix="0" xfId="0">
      <alignment horizontal="center" vertical="center"/>
      <protection locked="0" hidden="0"/>
    </xf>
    <xf numFmtId="0" fontId="4" fillId="6" borderId="1" applyAlignment="1" applyProtection="1" pivotButton="0" quotePrefix="0" xfId="0">
      <alignment horizontal="center" vertical="center"/>
      <protection locked="0" hidden="0"/>
    </xf>
    <xf numFmtId="0" fontId="4" fillId="6" borderId="1" applyAlignment="1" applyProtection="1" pivotButton="0" quotePrefix="0" xfId="0">
      <alignment horizontal="left" vertical="center"/>
      <protection locked="0" hidden="0"/>
    </xf>
    <xf numFmtId="164" fontId="4" fillId="6" borderId="1" applyAlignment="1" applyProtection="1" pivotButton="0" quotePrefix="0" xfId="0">
      <alignment horizontal="left" vertical="center"/>
      <protection locked="0" hidden="0"/>
    </xf>
    <xf numFmtId="165" fontId="4" fillId="6" borderId="1" applyAlignment="1" applyProtection="1" pivotButton="0" quotePrefix="0" xfId="0">
      <alignment horizontal="center" vertical="center"/>
      <protection locked="0" hidden="0"/>
    </xf>
    <xf numFmtId="164" fontId="4" fillId="4" borderId="1" applyAlignment="1" pivotButton="0" quotePrefix="0" xfId="0">
      <alignment horizontal="left" vertical="center"/>
    </xf>
    <xf numFmtId="0" fontId="4" fillId="6" borderId="1" applyAlignment="1" applyProtection="1" pivotButton="0" quotePrefix="0" xfId="0">
      <alignment horizontal="right" vertical="center"/>
      <protection locked="0" hidden="0"/>
    </xf>
    <xf numFmtId="164" fontId="4" fillId="6" borderId="1" applyAlignment="1" applyProtection="1" pivotButton="0" quotePrefix="0" xfId="0">
      <alignment horizontal="right" vertical="center"/>
      <protection locked="0" hidden="0"/>
    </xf>
    <xf numFmtId="165" fontId="4" fillId="6" borderId="1" applyAlignment="1" applyProtection="1" pivotButton="0" quotePrefix="0" xfId="0">
      <alignment horizontal="right" vertical="center"/>
      <protection locked="0" hidden="0"/>
    </xf>
    <xf numFmtId="165" fontId="0" fillId="0" borderId="0" pivotButton="0" quotePrefix="0" xfId="0"/>
    <xf numFmtId="0" fontId="5" fillId="7" borderId="1" applyAlignment="1" pivotButton="0" quotePrefix="0" xfId="0">
      <alignment horizontal="left" vertical="center"/>
    </xf>
    <xf numFmtId="165" fontId="5" fillId="7" borderId="1" applyAlignment="1" pivotButton="0" quotePrefix="0" xfId="0">
      <alignment horizontal="left" vertical="center"/>
    </xf>
    <xf numFmtId="164" fontId="4" fillId="4" borderId="1" applyAlignment="1" pivotButton="0" quotePrefix="0" xfId="0">
      <alignment horizontal="right" vertical="center"/>
    </xf>
    <xf numFmtId="0" fontId="5" fillId="2" borderId="1" applyAlignment="1" pivotButton="0" quotePrefix="0" xfId="0">
      <alignment horizontal="right" vertical="center"/>
    </xf>
    <xf numFmtId="164" fontId="5" fillId="2" borderId="1" applyAlignment="1" pivotButton="0" quotePrefix="0" xfId="0">
      <alignment horizontal="right" vertical="center"/>
    </xf>
    <xf numFmtId="0" fontId="4" fillId="3" borderId="1" applyAlignment="1" pivotButton="0" quotePrefix="0" xfId="0">
      <alignment horizontal="left" vertical="center" wrapText="1"/>
    </xf>
    <xf numFmtId="0" fontId="3" fillId="6" borderId="1" applyAlignment="1" pivotButton="0" quotePrefix="0" xfId="0">
      <alignment horizontal="left" vertical="center"/>
    </xf>
    <xf numFmtId="0" fontId="3" fillId="8" borderId="1" applyAlignment="1" pivotButton="0" quotePrefix="0" xfId="0">
      <alignment horizontal="left" vertical="center"/>
    </xf>
    <xf numFmtId="0" fontId="3" fillId="5" borderId="1" applyAlignment="1" pivotButton="0" quotePrefix="0" xfId="0">
      <alignment horizontal="left" vertical="center"/>
    </xf>
    <xf numFmtId="0" fontId="3" fillId="9" borderId="1" applyAlignment="1" pivotButton="0" quotePrefix="0" xfId="0">
      <alignment horizontal="left" vertical="center"/>
    </xf>
    <xf numFmtId="0" fontId="0" fillId="0" borderId="4" pivotButton="0" quotePrefix="0" xfId="0"/>
    <xf numFmtId="0" fontId="0" fillId="0" borderId="5" pivotButton="0" quotePrefix="0" xfId="0"/>
  </cellXfs>
  <cellStyles count="1">
    <cellStyle name="Normal" xfId="0" builtinId="0" hidden="0"/>
  </cellStyles>
  <dxfs count="5">
    <dxf>
      <font>
        <name val="Calibri"/>
        <b val="1"/>
        <color rgb="008B2E1B"/>
        <sz val="10"/>
      </font>
      <fill>
        <patternFill patternType="solid">
          <fgColor rgb="00F8DEDA"/>
        </patternFill>
      </fill>
    </dxf>
    <dxf>
      <font>
        <name val="Calibri"/>
        <b val="1"/>
        <color rgb="00146B4A"/>
        <sz val="10"/>
      </font>
      <fill>
        <patternFill patternType="solid">
          <fgColor rgb="00DDEFE5"/>
        </patternFill>
      </fill>
    </dxf>
    <dxf>
      <fill>
        <patternFill patternType="solid">
          <fgColor rgb="00FCE8B2"/>
        </patternFill>
      </fill>
    </dxf>
    <dxf>
      <font>
        <name val="Calibri"/>
        <b val="1"/>
        <color rgb="001F2933"/>
        <sz val="10"/>
      </font>
      <fill>
        <patternFill patternType="solid">
          <fgColor rgb="00FCE8B2"/>
        </patternFill>
      </fill>
    </dxf>
    <dxf>
      <fill>
        <patternFill patternType="solid">
          <fgColor rgb="00F8DE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Vendas e custos por mês</a:t>
            </a:r>
          </a:p>
        </rich>
      </tx>
    </title>
    <plotArea>
      <barChart>
        <barDir val="col"/>
        <grouping val="clustered"/>
        <ser>
          <idx val="0"/>
          <order val="0"/>
          <tx>
            <strRef>
              <f>'Orçamento anual'!C11</f>
            </strRef>
          </tx>
          <spPr>
            <a:solidFill xmlns:a="http://schemas.openxmlformats.org/drawingml/2006/main">
              <a:srgbClr val="146B4A"/>
            </a:solidFill>
            <a:ln xmlns:a="http://schemas.openxmlformats.org/drawingml/2006/main">
              <a:prstDash val="solid"/>
            </a:ln>
          </spPr>
          <cat>
            <numRef>
              <f>'Orçamento anual'!$B$12:$B$23</f>
            </numRef>
          </cat>
          <val>
            <numRef>
              <f>'Orçamento anual'!$C$12:$C$23</f>
            </numRef>
          </val>
        </ser>
        <ser>
          <idx val="1"/>
          <order val="1"/>
          <tx>
            <strRef>
              <f>'Orçamento anual'!D11</f>
            </strRef>
          </tx>
          <spPr>
            <a:solidFill xmlns:a="http://schemas.openxmlformats.org/drawingml/2006/main">
              <a:srgbClr val="C75B39"/>
            </a:solidFill>
            <a:ln xmlns:a="http://schemas.openxmlformats.org/drawingml/2006/main">
              <a:prstDash val="solid"/>
            </a:ln>
          </spPr>
          <cat>
            <numRef>
              <f>'Orçamento anual'!$B$12:$B$23</f>
            </numRef>
          </cat>
          <val>
            <numRef>
              <f>'Orçamento anual'!$D$12:$D$23</f>
            </numRef>
          </val>
        </ser>
        <ser>
          <idx val="2"/>
          <order val="2"/>
          <tx>
            <strRef>
              <f>'Orçamento anual'!M11</f>
            </strRef>
          </tx>
          <spPr>
            <a:solidFill xmlns:a="http://schemas.openxmlformats.org/drawingml/2006/main">
              <a:srgbClr val="4C9FBC"/>
            </a:solidFill>
            <a:ln xmlns:a="http://schemas.openxmlformats.org/drawingml/2006/main">
              <a:prstDash val="solid"/>
            </a:ln>
          </spPr>
          <cat>
            <numRef>
              <f>'Orçamento anual'!$B$12:$B$23</f>
            </numRef>
          </cat>
          <val>
            <numRef>
              <f>'Orçamento anual'!$M$12:$M$23</f>
            </numRef>
          </val>
        </ser>
        <ser>
          <idx val="3"/>
          <order val="3"/>
          <tx>
            <strRef>
              <f>'Orçamento anual'!N11</f>
            </strRef>
          </tx>
          <spPr>
            <a:solidFill xmlns:a="http://schemas.openxmlformats.org/drawingml/2006/main">
              <a:srgbClr val="D6A84A"/>
            </a:solidFill>
            <a:ln xmlns:a="http://schemas.openxmlformats.org/drawingml/2006/main">
              <a:prstDash val="solid"/>
            </a:ln>
          </spPr>
          <cat>
            <numRef>
              <f>'Orçamento anual'!$B$12:$B$23</f>
            </numRef>
          </cat>
          <val>
            <numRef>
              <f>'Orçamento anual'!$N$12:$N$23</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Mês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Euros</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Resultado operacional: orçamento e realizado</a:t>
            </a:r>
          </a:p>
        </rich>
      </tx>
    </title>
    <plotArea>
      <lineChart>
        <grouping val="standard"/>
        <ser>
          <idx val="0"/>
          <order val="0"/>
          <tx>
            <strRef>
              <f>'Orçamento anual'!E11</f>
            </strRef>
          </tx>
          <spPr>
            <a:ln xmlns:a="http://schemas.openxmlformats.org/drawingml/2006/main">
              <a:solidFill>
                <a:srgbClr val="146B4A"/>
              </a:solidFill>
              <a:prstDash val="solid"/>
            </a:ln>
          </spPr>
          <marker>
            <symbol val="circle"/>
            <spPr>
              <a:ln xmlns:a="http://schemas.openxmlformats.org/drawingml/2006/main">
                <a:prstDash val="solid"/>
              </a:ln>
            </spPr>
          </marker>
          <cat>
            <numRef>
              <f>'Orçamento anual'!$B$12:$B$23</f>
            </numRef>
          </cat>
          <val>
            <numRef>
              <f>'Orçamento anual'!$E$12:$E$23</f>
            </numRef>
          </val>
        </ser>
        <ser>
          <idx val="1"/>
          <order val="1"/>
          <tx>
            <strRef>
              <f>'Orçamento anual'!O11</f>
            </strRef>
          </tx>
          <spPr>
            <a:ln xmlns:a="http://schemas.openxmlformats.org/drawingml/2006/main">
              <a:solidFill>
                <a:srgbClr val="C75B39"/>
              </a:solidFill>
              <a:prstDash val="solid"/>
            </a:ln>
          </spPr>
          <marker>
            <symbol val="diamond"/>
            <spPr>
              <a:ln xmlns:a="http://schemas.openxmlformats.org/drawingml/2006/main">
                <a:prstDash val="solid"/>
              </a:ln>
            </spPr>
          </marker>
          <cat>
            <numRef>
              <f>'Orçamento anual'!$B$12:$B$23</f>
            </numRef>
          </cat>
          <val>
            <numRef>
              <f>'Orçamento anual'!$O$12:$O$23</f>
            </numRef>
          </val>
        </ser>
        <axId val="10"/>
        <axId val="100"/>
      </lineChart>
      <catAx>
        <axId val="10"/>
        <scaling>
          <orientation val="minMax"/>
        </scaling>
        <axPos val="l"/>
        <title>
          <tx>
            <rich>
              <a:bodyPr xmlns:a="http://schemas.openxmlformats.org/drawingml/2006/main"/>
              <a:p xmlns:a="http://schemas.openxmlformats.org/drawingml/2006/main">
                <a:pPr>
                  <a:defRPr/>
                </a:pPr>
                <a:r>
                  <a:t>Mês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Euros</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0</col>
      <colOff>0</colOff>
      <row>18</row>
      <rowOff>0</rowOff>
    </from>
    <ext cx="576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7</col>
      <colOff>0</colOff>
      <row>18</row>
      <rowOff>0</rowOff>
    </from>
    <ext cx="5760000" cy="32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tblLancamentos" displayName="tblLancamentos" ref="A11:U111" headerRowCount="1">
  <autoFilter ref="A11:U111"/>
  <tableColumns count="21">
    <tableColumn id="1" name="Nº"/>
    <tableColumn id="2" name="Data"/>
    <tableColumn id="3" name="Ano"/>
    <tableColumn id="4" name="Mês n.º"/>
    <tableColumn id="5" name="Mês"/>
    <tableColumn id="6" name="Natureza"/>
    <tableColumn id="7" name="Cenário"/>
    <tableColumn id="8" name="Tipo de movimento"/>
    <tableColumn id="9" name="Categoria"/>
    <tableColumn id="10" name="Subcategoria"/>
    <tableColumn id="11" name="Descrição"/>
    <tableColumn id="12" name="Entidade"/>
    <tableColumn id="13" name="Referência"/>
    <tableColumn id="14" name="Valor sem IVA"/>
    <tableColumn id="15" name="Taxa de IVA"/>
    <tableColumn id="16" name="Tratamento de IVA"/>
    <tableColumn id="17" name="Valor do IVA"/>
    <tableColumn id="18" name="Valor com IVA"/>
    <tableColumn id="19" name="Valor operacional"/>
    <tableColumn id="20" name="Impacto IVA"/>
    <tableColumn id="21" name="Estado"/>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sheetPr>
  <dimension ref="A1:N101"/>
  <sheetViews>
    <sheetView showGridLines="0" workbookViewId="0">
      <pane ySplit="4" topLeftCell="A5" activePane="bottomLeft" state="frozen"/>
      <selection pane="bottomLeft" activeCell="A1" sqref="A1"/>
    </sheetView>
  </sheetViews>
  <sheetFormatPr baseColWidth="8" defaultRowHeight="15"/>
  <cols>
    <col width="31" customWidth="1" min="1" max="1"/>
    <col width="19" customWidth="1" min="2" max="2"/>
    <col width="4" customWidth="1" min="3" max="3"/>
    <col width="4" customWidth="1" min="4" max="4"/>
    <col width="31" customWidth="1" min="5" max="5"/>
    <col width="19" customWidth="1" min="6" max="6"/>
    <col width="4" customWidth="1" min="7" max="7"/>
    <col width="4" customWidth="1" min="8" max="8"/>
    <col width="33" customWidth="1" min="9" max="9"/>
    <col width="20" customWidth="1" min="10" max="10"/>
    <col width="4" customWidth="1" min="11" max="11"/>
    <col width="4" customWidth="1" min="12" max="12"/>
    <col width="4" customWidth="1" min="13" max="13"/>
    <col width="4" customWidth="1" min="14" max="14"/>
  </cols>
  <sheetData>
    <row r="1" ht="24" customHeight="1">
      <c r="A1" s="1" t="inlineStr">
        <is>
          <t>Orçamento anual de PME</t>
        </is>
      </c>
      <c r="B1" s="35" t="n"/>
      <c r="C1" s="35" t="n"/>
      <c r="D1" s="35" t="n"/>
      <c r="E1" s="35" t="n"/>
      <c r="F1" s="35" t="n"/>
      <c r="G1" s="35" t="n"/>
      <c r="H1" s="35" t="n"/>
      <c r="I1" s="35" t="n"/>
      <c r="J1" s="35" t="n"/>
      <c r="K1" s="35" t="n"/>
      <c r="L1" s="35" t="n"/>
      <c r="M1" s="35" t="n"/>
      <c r="N1" s="36" t="n"/>
    </row>
    <row r="2" ht="24" customHeight="1">
      <c r="A2" s="2" t="inlineStr">
        <is>
          <t>Resumo operacional anual por cenário, vendas, custos, IVA e execução realizada</t>
        </is>
      </c>
    </row>
    <row r="3">
      <c r="A3" s="3" t="inlineStr">
        <is>
          <t>Ano em análise</t>
        </is>
      </c>
      <c r="B3" s="4">
        <f>IFERROR('Orçamento anual'!$Q$3,"")</f>
        <v/>
      </c>
    </row>
    <row r="4"/>
    <row r="5" ht="24" customHeight="1">
      <c r="A5" s="5" t="inlineStr">
        <is>
          <t>Orçamento do cenário seleccionado</t>
        </is>
      </c>
      <c r="B5" s="5" t="n"/>
      <c r="C5" s="5" t="n"/>
      <c r="E5" s="5" t="inlineStr">
        <is>
          <t>Execução realizada</t>
        </is>
      </c>
      <c r="F5" s="5" t="n"/>
      <c r="G5" s="5" t="n"/>
      <c r="I5" s="5" t="inlineStr">
        <is>
          <t>Caixa e IVA indicativos</t>
        </is>
      </c>
      <c r="J5" s="5" t="n"/>
      <c r="K5" s="5" t="n"/>
    </row>
    <row r="6">
      <c r="A6" s="6" t="inlineStr">
        <is>
          <t>Cenário apresentado</t>
        </is>
      </c>
      <c r="B6" s="7">
        <f>IFERROR(VLOOKUP('Orçamento anual'!$Q$4,'Orçamento anual'!$S$3:$S$6,1,FALSE),"")</f>
        <v/>
      </c>
      <c r="C6" s="6" t="n"/>
      <c r="E6" s="6" t="inlineStr">
        <is>
          <t>Vendas realizadas</t>
        </is>
      </c>
      <c r="F6" s="8">
        <f>IFERROR('Orçamento anual'!$M$24,0)</f>
        <v/>
      </c>
      <c r="G6" s="6" t="n"/>
      <c r="I6" s="6" t="inlineStr">
        <is>
          <t>Saldo de caixa no fim do ano</t>
        </is>
      </c>
      <c r="J6" s="8">
        <f>IFERROR('Orçamento anual'!$L$24,"")</f>
        <v/>
      </c>
      <c r="K6" s="6" t="n"/>
    </row>
    <row r="7">
      <c r="A7" s="6" t="inlineStr">
        <is>
          <t>Vendas orçamentadas</t>
        </is>
      </c>
      <c r="B7" s="8">
        <f>IFERROR('Orçamento anual'!$C$24,0)</f>
        <v/>
      </c>
      <c r="C7" s="6" t="n"/>
      <c r="E7" s="6" t="inlineStr">
        <is>
          <t>Custos realizados</t>
        </is>
      </c>
      <c r="F7" s="8">
        <f>IFERROR('Orçamento anual'!$N$24,0)</f>
        <v/>
      </c>
      <c r="G7" s="6" t="n"/>
      <c r="I7" s="6" t="inlineStr">
        <is>
          <t>Saldo indicativo anual de IVA</t>
        </is>
      </c>
      <c r="J7" s="8">
        <f>IFERROR('Orçamento anual'!$H$24,0)</f>
        <v/>
      </c>
      <c r="K7" s="6" t="n"/>
    </row>
    <row r="8">
      <c r="A8" s="6" t="inlineStr">
        <is>
          <t>Custos orçamentados</t>
        </is>
      </c>
      <c r="B8" s="8">
        <f>IFERROR('Orçamento anual'!$D$24,0)</f>
        <v/>
      </c>
      <c r="C8" s="6" t="n"/>
      <c r="E8" s="6" t="inlineStr">
        <is>
          <t>Resultado operacional realizado</t>
        </is>
      </c>
      <c r="F8" s="8">
        <f>IFERROR('Orçamento anual'!$O$24,0)</f>
        <v/>
      </c>
      <c r="G8" s="6" t="n"/>
      <c r="I8" s="6" t="inlineStr">
        <is>
          <t>Registos a completar ou verificar</t>
        </is>
      </c>
      <c r="J8" s="9">
        <f>IFERROR(COUNTIF('Lançamentos'!$U$12:$U$111,"Completar dados")+COUNTIF('Lançamentos'!$U$12:$U$111,"Verificar"),0)</f>
        <v/>
      </c>
      <c r="K8" s="6" t="n"/>
    </row>
    <row r="9">
      <c r="A9" s="6" t="inlineStr">
        <is>
          <t>Resultado operacional orçamentado</t>
        </is>
      </c>
      <c r="B9" s="8">
        <f>IFERROR('Orçamento anual'!$E$24,0)</f>
        <v/>
      </c>
      <c r="C9" s="6" t="n"/>
      <c r="E9" s="6" t="inlineStr">
        <is>
          <t>Desvio do resultado face ao orçamento</t>
        </is>
      </c>
      <c r="F9" s="10">
        <f>IFERROR(($F$8-'Orçamento anual'!$E$24)/ABS('Orçamento anual'!$E$24),0)</f>
        <v/>
      </c>
      <c r="G9" s="6" t="n"/>
      <c r="I9" s="6" t="inlineStr">
        <is>
          <t>Estado do controlo dos totais</t>
        </is>
      </c>
      <c r="J9" s="7">
        <f>IFERROR('Orçamento anual'!$B$34,"Verificar")</f>
        <v/>
      </c>
      <c r="K9" s="6" t="n"/>
    </row>
    <row r="10">
      <c r="A10" s="6" t="inlineStr">
        <is>
          <t>Fluxo de caixa orçamentado com IVA preenchido</t>
        </is>
      </c>
      <c r="B10" s="8">
        <f>IFERROR('Orçamento anual'!$K$24,0)</f>
        <v/>
      </c>
      <c r="C10" s="6" t="n"/>
      <c r="E10" s="6" t="inlineStr">
        <is>
          <t>Objetivo de resultado operacional</t>
        </is>
      </c>
      <c r="F10" s="8">
        <f>IFERROR(IF('Orçamento anual'!$Q$5="","",'Orçamento anual'!$Q$5),"")</f>
        <v/>
      </c>
      <c r="G10" s="6" t="n"/>
      <c r="I10" s="6" t="inlineStr">
        <is>
          <t>Saldo mínimo de caixa definido</t>
        </is>
      </c>
      <c r="J10" s="8">
        <f>IFERROR('Orçamento anual'!$Q$7,"")</f>
        <v/>
      </c>
      <c r="K10" s="6" t="n"/>
    </row>
    <row r="11">
      <c r="A11" s="6" t="n"/>
      <c r="B11" s="6" t="n"/>
      <c r="C11" s="6" t="n"/>
      <c r="E11" s="6" t="inlineStr">
        <is>
          <t>Diferença para o objetivo</t>
        </is>
      </c>
      <c r="F11" s="8">
        <f>IFERROR(IF('Orçamento anual'!$Q$5="","",$F$8-'Orçamento anual'!$Q$5),"")</f>
        <v/>
      </c>
      <c r="G11" s="6" t="n"/>
      <c r="I11" s="6" t="inlineStr">
        <is>
          <t>Média mensal do resultado orçamentado</t>
        </is>
      </c>
      <c r="J11" s="8">
        <f>IFERROR(AVERAGE('Orçamento anual'!$E$12:$E$23),0)</f>
        <v/>
      </c>
      <c r="K11" s="6" t="n"/>
    </row>
    <row r="12">
      <c r="J12">
        <f>""</f>
        <v/>
      </c>
    </row>
    <row r="13" ht="24" customHeight="1">
      <c r="A13" s="5" t="inlineStr">
        <is>
          <t>Alertas e controlos</t>
        </is>
      </c>
      <c r="B13" s="5" t="n"/>
      <c r="C13" s="5" t="n"/>
      <c r="D13" s="5" t="n"/>
      <c r="E13" s="5" t="n"/>
      <c r="F13" s="5" t="n"/>
      <c r="G13" s="5" t="n"/>
      <c r="J13">
        <f>""</f>
        <v/>
      </c>
    </row>
    <row r="14" ht="31" customHeight="1">
      <c r="A14" s="3" t="inlineStr">
        <is>
          <t>Estado dos totais</t>
        </is>
      </c>
      <c r="B14" s="11">
        <f>IFERROR('Orçamento anual'!$B$34,"Verificar")</f>
        <v/>
      </c>
      <c r="E14" s="3" t="inlineStr">
        <is>
          <t>Saldo mínimo de caixa</t>
        </is>
      </c>
      <c r="F14" s="11">
        <f>IFERROR(IF('Orçamento anual'!$Q$7="","Saldo mínimo não definido",IF(COUNT('Orçamento anual'!$L$12:$L$23)=0,"Saldo inicial de caixa não definido",IF(MIN('Orçamento anual'!$L$12:$L$23)&lt;'Orçamento anual'!$Q$7,"Abaixo do mínimo definido","Dentro do mínimo definido"))),"Verificar")</f>
        <v/>
      </c>
      <c r="J14">
        <f>""</f>
        <v/>
      </c>
    </row>
    <row r="15" ht="31" customHeight="1">
      <c r="A15" s="3" t="inlineStr">
        <is>
          <t>Dados de IVA</t>
        </is>
      </c>
      <c r="B15" s="11">
        <f>IFERROR(IF($J$8=0,"Sem pendências de preenchimento","Complete taxa e tratamento de IVA nos registos assinalados"),"Verificar")</f>
        <v/>
      </c>
      <c r="F15">
        <f>""</f>
        <v/>
      </c>
      <c r="J15">
        <f>""</f>
        <v/>
      </c>
    </row>
    <row r="16" ht="31" customHeight="1">
      <c r="A16" s="3" t="inlineStr">
        <is>
          <t>Alerta de desvio</t>
        </is>
      </c>
      <c r="B16" s="11">
        <f>IFERROR(IF('Orçamento anual'!$Q$9="","Limite de desvio não definido",IF(ABS($F$9)&gt;'Orçamento anual'!$Q$9,"Desvio acima do limite definido","Dentro do limite definido")),"Verificar")</f>
        <v/>
      </c>
      <c r="F16">
        <f>""</f>
        <v/>
      </c>
      <c r="J16">
        <f>""</f>
        <v/>
      </c>
    </row>
    <row r="17">
      <c r="B17">
        <f>""</f>
        <v/>
      </c>
      <c r="F17">
        <f>""</f>
        <v/>
      </c>
      <c r="J17">
        <f>""</f>
        <v/>
      </c>
    </row>
    <row r="18">
      <c r="B18">
        <f>""</f>
        <v/>
      </c>
      <c r="F18">
        <f>""</f>
        <v/>
      </c>
      <c r="J18">
        <f>""</f>
        <v/>
      </c>
    </row>
    <row r="19">
      <c r="B19">
        <f>""</f>
        <v/>
      </c>
      <c r="F19">
        <f>""</f>
        <v/>
      </c>
      <c r="J19">
        <f>""</f>
        <v/>
      </c>
    </row>
    <row r="20">
      <c r="B20">
        <f>""</f>
        <v/>
      </c>
      <c r="F20">
        <f>""</f>
        <v/>
      </c>
      <c r="J20">
        <f>""</f>
        <v/>
      </c>
    </row>
    <row r="21">
      <c r="B21">
        <f>""</f>
        <v/>
      </c>
      <c r="F21">
        <f>""</f>
        <v/>
      </c>
      <c r="J21">
        <f>""</f>
        <v/>
      </c>
    </row>
    <row r="22">
      <c r="B22">
        <f>""</f>
        <v/>
      </c>
      <c r="F22">
        <f>""</f>
        <v/>
      </c>
      <c r="J22">
        <f>""</f>
        <v/>
      </c>
    </row>
    <row r="23">
      <c r="B23">
        <f>""</f>
        <v/>
      </c>
      <c r="F23">
        <f>""</f>
        <v/>
      </c>
      <c r="J23">
        <f>""</f>
        <v/>
      </c>
    </row>
    <row r="24">
      <c r="B24">
        <f>""</f>
        <v/>
      </c>
      <c r="F24">
        <f>""</f>
        <v/>
      </c>
      <c r="J24">
        <f>""</f>
        <v/>
      </c>
    </row>
    <row r="25">
      <c r="B25">
        <f>""</f>
        <v/>
      </c>
      <c r="F25">
        <f>""</f>
        <v/>
      </c>
      <c r="J25">
        <f>""</f>
        <v/>
      </c>
    </row>
    <row r="26">
      <c r="B26">
        <f>""</f>
        <v/>
      </c>
      <c r="F26">
        <f>""</f>
        <v/>
      </c>
      <c r="J26">
        <f>""</f>
        <v/>
      </c>
    </row>
    <row r="27">
      <c r="B27">
        <f>""</f>
        <v/>
      </c>
      <c r="F27">
        <f>""</f>
        <v/>
      </c>
      <c r="J27">
        <f>""</f>
        <v/>
      </c>
    </row>
    <row r="28">
      <c r="B28">
        <f>""</f>
        <v/>
      </c>
      <c r="F28">
        <f>""</f>
        <v/>
      </c>
      <c r="J28">
        <f>""</f>
        <v/>
      </c>
    </row>
    <row r="29">
      <c r="B29">
        <f>""</f>
        <v/>
      </c>
      <c r="F29">
        <f>""</f>
        <v/>
      </c>
      <c r="J29">
        <f>""</f>
        <v/>
      </c>
    </row>
    <row r="30">
      <c r="B30">
        <f>""</f>
        <v/>
      </c>
      <c r="F30">
        <f>""</f>
        <v/>
      </c>
      <c r="J30">
        <f>""</f>
        <v/>
      </c>
    </row>
    <row r="31">
      <c r="B31">
        <f>""</f>
        <v/>
      </c>
      <c r="F31">
        <f>""</f>
        <v/>
      </c>
      <c r="J31">
        <f>""</f>
        <v/>
      </c>
    </row>
    <row r="32">
      <c r="B32">
        <f>""</f>
        <v/>
      </c>
      <c r="F32">
        <f>""</f>
        <v/>
      </c>
      <c r="J32">
        <f>""</f>
        <v/>
      </c>
    </row>
    <row r="33">
      <c r="B33">
        <f>""</f>
        <v/>
      </c>
      <c r="F33">
        <f>""</f>
        <v/>
      </c>
      <c r="J33">
        <f>""</f>
        <v/>
      </c>
    </row>
    <row r="34">
      <c r="B34">
        <f>""</f>
        <v/>
      </c>
      <c r="F34">
        <f>""</f>
        <v/>
      </c>
      <c r="J34">
        <f>""</f>
        <v/>
      </c>
    </row>
    <row r="35">
      <c r="B35">
        <f>""</f>
        <v/>
      </c>
      <c r="F35">
        <f>""</f>
        <v/>
      </c>
      <c r="J35">
        <f>""</f>
        <v/>
      </c>
    </row>
    <row r="36">
      <c r="B36">
        <f>""</f>
        <v/>
      </c>
      <c r="F36">
        <f>""</f>
        <v/>
      </c>
      <c r="J36">
        <f>""</f>
        <v/>
      </c>
    </row>
    <row r="37">
      <c r="B37">
        <f>""</f>
        <v/>
      </c>
      <c r="F37">
        <f>""</f>
        <v/>
      </c>
      <c r="J37">
        <f>""</f>
        <v/>
      </c>
    </row>
    <row r="38">
      <c r="B38">
        <f>""</f>
        <v/>
      </c>
      <c r="F38">
        <f>""</f>
        <v/>
      </c>
      <c r="J38">
        <f>""</f>
        <v/>
      </c>
    </row>
    <row r="39">
      <c r="B39">
        <f>""</f>
        <v/>
      </c>
      <c r="F39">
        <f>""</f>
        <v/>
      </c>
      <c r="J39">
        <f>""</f>
        <v/>
      </c>
    </row>
    <row r="40">
      <c r="B40">
        <f>""</f>
        <v/>
      </c>
      <c r="F40">
        <f>""</f>
        <v/>
      </c>
      <c r="J40">
        <f>""</f>
        <v/>
      </c>
    </row>
    <row r="41">
      <c r="B41">
        <f>""</f>
        <v/>
      </c>
      <c r="F41">
        <f>""</f>
        <v/>
      </c>
      <c r="J41">
        <f>""</f>
        <v/>
      </c>
    </row>
    <row r="42">
      <c r="B42">
        <f>""</f>
        <v/>
      </c>
      <c r="F42">
        <f>""</f>
        <v/>
      </c>
      <c r="J42">
        <f>""</f>
        <v/>
      </c>
    </row>
    <row r="43">
      <c r="B43">
        <f>""</f>
        <v/>
      </c>
      <c r="F43">
        <f>""</f>
        <v/>
      </c>
      <c r="J43">
        <f>""</f>
        <v/>
      </c>
    </row>
    <row r="44">
      <c r="B44">
        <f>""</f>
        <v/>
      </c>
      <c r="F44">
        <f>""</f>
        <v/>
      </c>
      <c r="J44">
        <f>""</f>
        <v/>
      </c>
    </row>
    <row r="45">
      <c r="B45">
        <f>""</f>
        <v/>
      </c>
      <c r="F45">
        <f>""</f>
        <v/>
      </c>
      <c r="J45">
        <f>""</f>
        <v/>
      </c>
    </row>
    <row r="46">
      <c r="B46">
        <f>""</f>
        <v/>
      </c>
      <c r="F46">
        <f>""</f>
        <v/>
      </c>
      <c r="J46">
        <f>""</f>
        <v/>
      </c>
    </row>
    <row r="47">
      <c r="B47">
        <f>""</f>
        <v/>
      </c>
      <c r="F47">
        <f>""</f>
        <v/>
      </c>
      <c r="J47">
        <f>""</f>
        <v/>
      </c>
    </row>
    <row r="48">
      <c r="B48">
        <f>""</f>
        <v/>
      </c>
      <c r="F48">
        <f>""</f>
        <v/>
      </c>
      <c r="J48">
        <f>""</f>
        <v/>
      </c>
    </row>
    <row r="49">
      <c r="B49">
        <f>""</f>
        <v/>
      </c>
      <c r="F49">
        <f>""</f>
        <v/>
      </c>
      <c r="J49">
        <f>""</f>
        <v/>
      </c>
    </row>
    <row r="50">
      <c r="B50">
        <f>""</f>
        <v/>
      </c>
      <c r="F50">
        <f>""</f>
        <v/>
      </c>
      <c r="J50">
        <f>""</f>
        <v/>
      </c>
    </row>
    <row r="51">
      <c r="B51">
        <f>""</f>
        <v/>
      </c>
      <c r="F51">
        <f>""</f>
        <v/>
      </c>
      <c r="J51">
        <f>""</f>
        <v/>
      </c>
    </row>
    <row r="52">
      <c r="B52">
        <f>""</f>
        <v/>
      </c>
      <c r="F52">
        <f>""</f>
        <v/>
      </c>
      <c r="J52">
        <f>""</f>
        <v/>
      </c>
    </row>
    <row r="53">
      <c r="B53">
        <f>""</f>
        <v/>
      </c>
      <c r="F53">
        <f>""</f>
        <v/>
      </c>
      <c r="J53">
        <f>""</f>
        <v/>
      </c>
    </row>
    <row r="54">
      <c r="B54">
        <f>""</f>
        <v/>
      </c>
      <c r="F54">
        <f>""</f>
        <v/>
      </c>
      <c r="J54">
        <f>""</f>
        <v/>
      </c>
    </row>
    <row r="55">
      <c r="B55">
        <f>""</f>
        <v/>
      </c>
      <c r="F55">
        <f>""</f>
        <v/>
      </c>
      <c r="J55">
        <f>""</f>
        <v/>
      </c>
    </row>
    <row r="56">
      <c r="B56">
        <f>""</f>
        <v/>
      </c>
      <c r="F56">
        <f>""</f>
        <v/>
      </c>
      <c r="J56">
        <f>""</f>
        <v/>
      </c>
    </row>
    <row r="57">
      <c r="B57">
        <f>""</f>
        <v/>
      </c>
      <c r="F57">
        <f>""</f>
        <v/>
      </c>
      <c r="J57">
        <f>""</f>
        <v/>
      </c>
    </row>
    <row r="58">
      <c r="B58">
        <f>""</f>
        <v/>
      </c>
      <c r="F58">
        <f>""</f>
        <v/>
      </c>
      <c r="J58">
        <f>""</f>
        <v/>
      </c>
    </row>
    <row r="59">
      <c r="B59">
        <f>""</f>
        <v/>
      </c>
      <c r="F59">
        <f>""</f>
        <v/>
      </c>
      <c r="J59">
        <f>""</f>
        <v/>
      </c>
    </row>
    <row r="60">
      <c r="B60">
        <f>""</f>
        <v/>
      </c>
      <c r="F60">
        <f>""</f>
        <v/>
      </c>
      <c r="J60">
        <f>""</f>
        <v/>
      </c>
    </row>
    <row r="61">
      <c r="B61">
        <f>""</f>
        <v/>
      </c>
      <c r="F61">
        <f>""</f>
        <v/>
      </c>
      <c r="J61">
        <f>""</f>
        <v/>
      </c>
    </row>
    <row r="62">
      <c r="B62">
        <f>""</f>
        <v/>
      </c>
      <c r="F62">
        <f>""</f>
        <v/>
      </c>
      <c r="J62">
        <f>""</f>
        <v/>
      </c>
    </row>
    <row r="63">
      <c r="B63">
        <f>""</f>
        <v/>
      </c>
      <c r="F63">
        <f>""</f>
        <v/>
      </c>
      <c r="J63">
        <f>""</f>
        <v/>
      </c>
    </row>
    <row r="64">
      <c r="B64">
        <f>""</f>
        <v/>
      </c>
      <c r="F64">
        <f>""</f>
        <v/>
      </c>
      <c r="J64">
        <f>""</f>
        <v/>
      </c>
    </row>
    <row r="65">
      <c r="B65">
        <f>""</f>
        <v/>
      </c>
      <c r="F65">
        <f>""</f>
        <v/>
      </c>
      <c r="J65">
        <f>""</f>
        <v/>
      </c>
    </row>
    <row r="66">
      <c r="B66">
        <f>""</f>
        <v/>
      </c>
      <c r="F66">
        <f>""</f>
        <v/>
      </c>
      <c r="J66">
        <f>""</f>
        <v/>
      </c>
    </row>
    <row r="67">
      <c r="B67">
        <f>""</f>
        <v/>
      </c>
      <c r="F67">
        <f>""</f>
        <v/>
      </c>
      <c r="J67">
        <f>""</f>
        <v/>
      </c>
    </row>
    <row r="68">
      <c r="B68">
        <f>""</f>
        <v/>
      </c>
      <c r="F68">
        <f>""</f>
        <v/>
      </c>
      <c r="J68">
        <f>""</f>
        <v/>
      </c>
    </row>
    <row r="69">
      <c r="B69">
        <f>""</f>
        <v/>
      </c>
      <c r="F69">
        <f>""</f>
        <v/>
      </c>
      <c r="J69">
        <f>""</f>
        <v/>
      </c>
    </row>
    <row r="70">
      <c r="B70">
        <f>""</f>
        <v/>
      </c>
      <c r="F70">
        <f>""</f>
        <v/>
      </c>
      <c r="J70">
        <f>""</f>
        <v/>
      </c>
    </row>
    <row r="71">
      <c r="B71">
        <f>""</f>
        <v/>
      </c>
      <c r="F71">
        <f>""</f>
        <v/>
      </c>
      <c r="J71">
        <f>""</f>
        <v/>
      </c>
    </row>
    <row r="72">
      <c r="B72">
        <f>""</f>
        <v/>
      </c>
      <c r="F72">
        <f>""</f>
        <v/>
      </c>
      <c r="J72">
        <f>""</f>
        <v/>
      </c>
    </row>
    <row r="73">
      <c r="B73">
        <f>""</f>
        <v/>
      </c>
      <c r="F73">
        <f>""</f>
        <v/>
      </c>
      <c r="J73">
        <f>""</f>
        <v/>
      </c>
    </row>
    <row r="74">
      <c r="B74">
        <f>""</f>
        <v/>
      </c>
      <c r="F74">
        <f>""</f>
        <v/>
      </c>
      <c r="J74">
        <f>""</f>
        <v/>
      </c>
    </row>
    <row r="75">
      <c r="B75">
        <f>""</f>
        <v/>
      </c>
      <c r="F75">
        <f>""</f>
        <v/>
      </c>
      <c r="J75">
        <f>""</f>
        <v/>
      </c>
    </row>
    <row r="76">
      <c r="B76">
        <f>""</f>
        <v/>
      </c>
      <c r="F76">
        <f>""</f>
        <v/>
      </c>
      <c r="J76">
        <f>""</f>
        <v/>
      </c>
    </row>
    <row r="77">
      <c r="B77">
        <f>""</f>
        <v/>
      </c>
      <c r="F77">
        <f>""</f>
        <v/>
      </c>
      <c r="J77">
        <f>""</f>
        <v/>
      </c>
    </row>
    <row r="78">
      <c r="B78">
        <f>""</f>
        <v/>
      </c>
      <c r="F78">
        <f>""</f>
        <v/>
      </c>
      <c r="J78">
        <f>""</f>
        <v/>
      </c>
    </row>
    <row r="79">
      <c r="B79">
        <f>""</f>
        <v/>
      </c>
      <c r="F79">
        <f>""</f>
        <v/>
      </c>
      <c r="J79">
        <f>""</f>
        <v/>
      </c>
    </row>
    <row r="80">
      <c r="B80">
        <f>""</f>
        <v/>
      </c>
      <c r="F80">
        <f>""</f>
        <v/>
      </c>
      <c r="J80">
        <f>""</f>
        <v/>
      </c>
    </row>
    <row r="81">
      <c r="B81">
        <f>""</f>
        <v/>
      </c>
      <c r="F81">
        <f>""</f>
        <v/>
      </c>
      <c r="J81">
        <f>""</f>
        <v/>
      </c>
    </row>
    <row r="82">
      <c r="B82">
        <f>""</f>
        <v/>
      </c>
      <c r="F82">
        <f>""</f>
        <v/>
      </c>
      <c r="J82">
        <f>""</f>
        <v/>
      </c>
    </row>
    <row r="83">
      <c r="B83">
        <f>""</f>
        <v/>
      </c>
      <c r="F83">
        <f>""</f>
        <v/>
      </c>
      <c r="J83">
        <f>""</f>
        <v/>
      </c>
    </row>
    <row r="84">
      <c r="B84">
        <f>""</f>
        <v/>
      </c>
      <c r="F84">
        <f>""</f>
        <v/>
      </c>
      <c r="J84">
        <f>""</f>
        <v/>
      </c>
    </row>
    <row r="85">
      <c r="B85">
        <f>""</f>
        <v/>
      </c>
      <c r="F85">
        <f>""</f>
        <v/>
      </c>
      <c r="J85">
        <f>""</f>
        <v/>
      </c>
    </row>
    <row r="86">
      <c r="B86">
        <f>""</f>
        <v/>
      </c>
      <c r="F86">
        <f>""</f>
        <v/>
      </c>
      <c r="J86">
        <f>""</f>
        <v/>
      </c>
    </row>
    <row r="87">
      <c r="B87">
        <f>""</f>
        <v/>
      </c>
      <c r="F87">
        <f>""</f>
        <v/>
      </c>
      <c r="J87">
        <f>""</f>
        <v/>
      </c>
    </row>
    <row r="88">
      <c r="B88">
        <f>""</f>
        <v/>
      </c>
      <c r="F88">
        <f>""</f>
        <v/>
      </c>
      <c r="J88">
        <f>""</f>
        <v/>
      </c>
    </row>
    <row r="89">
      <c r="B89">
        <f>""</f>
        <v/>
      </c>
      <c r="F89">
        <f>""</f>
        <v/>
      </c>
      <c r="J89">
        <f>""</f>
        <v/>
      </c>
    </row>
    <row r="90">
      <c r="B90">
        <f>""</f>
        <v/>
      </c>
      <c r="F90">
        <f>""</f>
        <v/>
      </c>
      <c r="J90">
        <f>""</f>
        <v/>
      </c>
    </row>
    <row r="91">
      <c r="B91">
        <f>""</f>
        <v/>
      </c>
      <c r="F91">
        <f>""</f>
        <v/>
      </c>
      <c r="J91">
        <f>""</f>
        <v/>
      </c>
    </row>
    <row r="92">
      <c r="B92">
        <f>""</f>
        <v/>
      </c>
      <c r="F92">
        <f>""</f>
        <v/>
      </c>
      <c r="J92">
        <f>""</f>
        <v/>
      </c>
    </row>
    <row r="93">
      <c r="B93">
        <f>""</f>
        <v/>
      </c>
      <c r="F93">
        <f>""</f>
        <v/>
      </c>
      <c r="J93">
        <f>""</f>
        <v/>
      </c>
    </row>
    <row r="94">
      <c r="B94">
        <f>""</f>
        <v/>
      </c>
      <c r="F94">
        <f>""</f>
        <v/>
      </c>
      <c r="J94">
        <f>""</f>
        <v/>
      </c>
    </row>
    <row r="95">
      <c r="B95">
        <f>""</f>
        <v/>
      </c>
      <c r="F95">
        <f>""</f>
        <v/>
      </c>
      <c r="J95">
        <f>""</f>
        <v/>
      </c>
    </row>
    <row r="96">
      <c r="B96">
        <f>""</f>
        <v/>
      </c>
      <c r="F96">
        <f>""</f>
        <v/>
      </c>
      <c r="J96">
        <f>""</f>
        <v/>
      </c>
    </row>
    <row r="97">
      <c r="B97">
        <f>""</f>
        <v/>
      </c>
      <c r="F97">
        <f>""</f>
        <v/>
      </c>
      <c r="J97">
        <f>""</f>
        <v/>
      </c>
    </row>
    <row r="98">
      <c r="B98">
        <f>""</f>
        <v/>
      </c>
      <c r="F98">
        <f>""</f>
        <v/>
      </c>
      <c r="J98">
        <f>""</f>
        <v/>
      </c>
    </row>
    <row r="99">
      <c r="B99">
        <f>""</f>
        <v/>
      </c>
      <c r="F99">
        <f>""</f>
        <v/>
      </c>
      <c r="J99">
        <f>""</f>
        <v/>
      </c>
    </row>
    <row r="100">
      <c r="B100">
        <f>""</f>
        <v/>
      </c>
      <c r="F100">
        <f>""</f>
        <v/>
      </c>
      <c r="J100">
        <f>""</f>
        <v/>
      </c>
    </row>
    <row r="101">
      <c r="B101">
        <f>""</f>
        <v/>
      </c>
      <c r="F101">
        <f>""</f>
        <v/>
      </c>
      <c r="J101">
        <f>""</f>
        <v/>
      </c>
    </row>
  </sheetData>
  <mergeCells count="1">
    <mergeCell ref="A1:N1"/>
  </mergeCells>
  <conditionalFormatting sqref="B7:B10">
    <cfRule type="cellIs" priority="1" operator="lessThan" dxfId="0">
      <formula>0</formula>
    </cfRule>
  </conditionalFormatting>
  <conditionalFormatting sqref="F6:F8">
    <cfRule type="cellIs" priority="2" operator="lessThan" dxfId="0">
      <formula>0</formula>
    </cfRule>
  </conditionalFormatting>
  <conditionalFormatting sqref="F10:F11">
    <cfRule type="cellIs" priority="3" operator="lessThan" dxfId="0">
      <formula>0</formula>
    </cfRule>
  </conditionalFormatting>
  <conditionalFormatting sqref="J6:J7">
    <cfRule type="cellIs" priority="4" operator="lessThan" dxfId="0">
      <formula>0</formula>
    </cfRule>
  </conditionalFormatting>
  <conditionalFormatting sqref="B14:B16">
    <cfRule type="expression" priority="5" dxfId="1">
      <formula>$B14="OK"</formula>
    </cfRule>
    <cfRule type="expression" priority="6" dxfId="0">
      <formula>$B14="Verificar"</formula>
    </cfRule>
    <cfRule type="expression" priority="7" dxfId="2">
      <formula>OR($B14="Complete taxa e tratamento de IVA nos registos assinalados",$B14="Limite de desvio não definido")</formula>
    </cfRule>
  </conditionalFormatting>
  <conditionalFormatting sqref="F14">
    <cfRule type="expression" priority="8" dxfId="0">
      <formula>OR($F14="Abaixo do mínimo definido",$F14="Verificar")</formula>
    </cfRule>
    <cfRule type="expression" priority="9" dxfId="1">
      <formula>$F14="Dentro do mínimo definido"</formula>
    </cfRule>
    <cfRule type="expression" priority="10" dxfId="2">
      <formula>OR($F14="Saldo mínimo não definido",$F14="Saldo inicial de caixa não definido")</formula>
    </cfRule>
  </conditionalFormatting>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U111"/>
  <sheetViews>
    <sheetView showGridLines="0" workbookViewId="0">
      <pane ySplit="11" topLeftCell="A12" activePane="bottomLeft" state="frozen"/>
      <selection pane="bottomLeft" activeCell="A1" sqref="A1"/>
    </sheetView>
  </sheetViews>
  <sheetFormatPr baseColWidth="8" defaultRowHeight="15"/>
  <cols>
    <col width="7" customWidth="1" min="1" max="1"/>
    <col width="12" customWidth="1" min="2" max="2"/>
    <col width="9" customWidth="1" min="3" max="3"/>
    <col width="9" customWidth="1" min="4" max="4"/>
    <col width="13" customWidth="1" min="5" max="5"/>
    <col width="15" customWidth="1" min="6" max="6"/>
    <col width="15" customWidth="1" min="7" max="7"/>
    <col width="18" customWidth="1" min="8" max="8"/>
    <col width="27" customWidth="1" min="9" max="9"/>
    <col width="21" customWidth="1" min="10" max="10"/>
    <col width="38" customWidth="1" min="11" max="11"/>
    <col width="28" customWidth="1" min="12" max="12"/>
    <col width="18" customWidth="1" min="13" max="13"/>
    <col width="15" customWidth="1" min="14" max="14"/>
    <col width="13" customWidth="1" min="15" max="15"/>
    <col width="20" customWidth="1" min="16" max="16"/>
    <col width="15" customWidth="1" min="17" max="17"/>
    <col width="16" customWidth="1" min="18" max="18"/>
    <col width="17" customWidth="1" min="19" max="19"/>
    <col width="15" customWidth="1" min="20" max="20"/>
    <col width="18" customWidth="1" min="21" max="21"/>
  </cols>
  <sheetData>
    <row r="1" ht="27" customHeight="1">
      <c r="A1" s="1" t="inlineStr">
        <is>
          <t>Registo de lançamentos orçamentados e realizados</t>
        </is>
      </c>
      <c r="B1" s="35" t="n"/>
      <c r="C1" s="35" t="n"/>
      <c r="D1" s="35" t="n"/>
      <c r="E1" s="35" t="n"/>
      <c r="F1" s="35" t="n"/>
      <c r="G1" s="35" t="n"/>
      <c r="H1" s="35" t="n"/>
      <c r="I1" s="35" t="n"/>
      <c r="J1" s="35" t="n"/>
      <c r="K1" s="35" t="n"/>
      <c r="L1" s="35" t="n"/>
      <c r="M1" s="35" t="n"/>
      <c r="N1" s="35" t="n"/>
      <c r="O1" s="35" t="n"/>
      <c r="P1" s="35" t="n"/>
      <c r="Q1" s="35" t="n"/>
      <c r="R1" s="35" t="n"/>
      <c r="S1" s="35" t="n"/>
      <c r="T1" s="35" t="n"/>
      <c r="U1" s="36" t="n"/>
    </row>
    <row r="2" ht="22" customHeight="1">
      <c r="A2" s="2" t="inlineStr">
        <is>
          <t>Introduza apenas nas células amarelas. As células cinzentas têm fórmulas e estão bloqueadas.</t>
        </is>
      </c>
    </row>
    <row r="4" ht="32" customHeight="1">
      <c r="A4" s="12" t="inlineStr">
        <is>
          <t>Os campos de IVA são operacionais e devem ser confirmados pelo utilizador junto da fonte oficial aplicável ou do respetivo contabilista certificado.</t>
        </is>
      </c>
      <c r="B4" s="12" t="n"/>
      <c r="C4" s="12" t="n"/>
      <c r="D4" s="12" t="n"/>
      <c r="E4" s="12" t="n"/>
      <c r="F4" s="12" t="n"/>
      <c r="G4" s="12" t="n"/>
      <c r="H4" s="12" t="n"/>
      <c r="I4" s="12" t="n"/>
      <c r="J4" s="12" t="n"/>
      <c r="K4" s="12" t="n"/>
      <c r="L4" s="12" t="n"/>
      <c r="M4" s="12" t="n"/>
      <c r="N4" s="12" t="n"/>
      <c r="O4" s="12" t="n"/>
      <c r="P4" s="12" t="n"/>
      <c r="Q4" s="12" t="n"/>
      <c r="R4" s="12" t="n"/>
      <c r="S4" s="12" t="n"/>
      <c r="T4" s="12" t="n"/>
      <c r="U4" s="12" t="n"/>
    </row>
    <row r="11" ht="34" customHeight="1">
      <c r="A11" s="13" t="inlineStr">
        <is>
          <t>Nº</t>
        </is>
      </c>
      <c r="B11" s="13" t="inlineStr">
        <is>
          <t>Data</t>
        </is>
      </c>
      <c r="C11" s="13" t="inlineStr">
        <is>
          <t>Ano</t>
        </is>
      </c>
      <c r="D11" s="13" t="inlineStr">
        <is>
          <t>Mês n.º</t>
        </is>
      </c>
      <c r="E11" s="13" t="inlineStr">
        <is>
          <t>Mês</t>
        </is>
      </c>
      <c r="F11" s="13" t="inlineStr">
        <is>
          <t>Natureza</t>
        </is>
      </c>
      <c r="G11" s="13" t="inlineStr">
        <is>
          <t>Cenário</t>
        </is>
      </c>
      <c r="H11" s="13" t="inlineStr">
        <is>
          <t>Tipo de movimento</t>
        </is>
      </c>
      <c r="I11" s="13" t="inlineStr">
        <is>
          <t>Categoria</t>
        </is>
      </c>
      <c r="J11" s="13" t="inlineStr">
        <is>
          <t>Subcategoria</t>
        </is>
      </c>
      <c r="K11" s="13" t="inlineStr">
        <is>
          <t>Descrição</t>
        </is>
      </c>
      <c r="L11" s="13" t="inlineStr">
        <is>
          <t>Entidade</t>
        </is>
      </c>
      <c r="M11" s="13" t="inlineStr">
        <is>
          <t>Referência</t>
        </is>
      </c>
      <c r="N11" s="13" t="inlineStr">
        <is>
          <t>Valor sem IVA</t>
        </is>
      </c>
      <c r="O11" s="13" t="inlineStr">
        <is>
          <t>Taxa de IVA</t>
        </is>
      </c>
      <c r="P11" s="13" t="inlineStr">
        <is>
          <t>Tratamento de IVA</t>
        </is>
      </c>
      <c r="Q11" s="13" t="inlineStr">
        <is>
          <t>Valor do IVA</t>
        </is>
      </c>
      <c r="R11" s="13" t="inlineStr">
        <is>
          <t>Valor com IVA</t>
        </is>
      </c>
      <c r="S11" s="13" t="inlineStr">
        <is>
          <t>Valor operacional</t>
        </is>
      </c>
      <c r="T11" s="13" t="inlineStr">
        <is>
          <t>Impacto IVA</t>
        </is>
      </c>
      <c r="U11" s="13" t="inlineStr">
        <is>
          <t>Estado</t>
        </is>
      </c>
    </row>
    <row r="12">
      <c r="A12" s="14">
        <f>IF($B12="","",ROW()-11)</f>
        <v/>
      </c>
      <c r="B12" s="15" t="n">
        <v>46028</v>
      </c>
      <c r="C12" s="14">
        <f>IFERROR(IF($B12="","",YEAR($B12)),"")</f>
        <v/>
      </c>
      <c r="D12" s="14">
        <f>IFERROR(IF($B12="","",MONTH($B12)),"")</f>
        <v/>
      </c>
      <c r="E12" s="6">
        <f>IFERROR(IF($D12="","",CHOOSE($D12,"Janeiro","Fevereiro","Março","Abril","Maio","Junho","Julho","Agosto","Setembro","Outubro","Novembro","Dezembro")),"")</f>
        <v/>
      </c>
      <c r="F12" s="16" t="inlineStr">
        <is>
          <t>Orçamentado</t>
        </is>
      </c>
      <c r="G12" s="16" t="inlineStr">
        <is>
          <t>Base</t>
        </is>
      </c>
      <c r="H12" s="16" t="inlineStr">
        <is>
          <t>Venda</t>
        </is>
      </c>
      <c r="I12" s="17" t="inlineStr">
        <is>
          <t>Prestação de serviços</t>
        </is>
      </c>
      <c r="J12" s="17" t="inlineStr">
        <is>
          <t>Avenças</t>
        </is>
      </c>
      <c r="K12" s="17" t="inlineStr">
        <is>
          <t>Avença de suporte técnico — janeiro</t>
        </is>
      </c>
      <c r="L12" s="17" t="inlineStr">
        <is>
          <t>Cliente Atlântico, Lda.</t>
        </is>
      </c>
      <c r="M12" s="17" t="inlineStr">
        <is>
          <t>ORC-2026-001</t>
        </is>
      </c>
      <c r="N12" s="18" t="n">
        <v>3200</v>
      </c>
      <c r="O12" s="19" t="n"/>
      <c r="P12" s="17" t="n"/>
      <c r="Q12" s="20">
        <f>IFERROR(IF(OR($B12="",$N12="",$O12="",$P12=""),"",$N12*$O12),"")</f>
        <v/>
      </c>
      <c r="R12" s="20">
        <f>IFERROR(IF(OR($B12="",$N12="",$O12="",$P12=""),"",$N12+$Q12),"")</f>
        <v/>
      </c>
      <c r="S12" s="20">
        <f>IFERROR(IF(OR($B12="",$N12=""),"",IF($H12="Venda",$N12,IF($P12="IVA não dedutível",$N12+$Q12,$N12))),"")</f>
        <v/>
      </c>
      <c r="T12" s="20">
        <f>IFERROR(IF(OR($B12="",$N12="",$O12="",$P12=""),"",IF($P12="IVA liquidado",$Q12,IF($P12="IVA dedutível",- $Q12,0))),"")</f>
        <v/>
      </c>
      <c r="U12" s="14">
        <f>IF(AND($B12="",$N12=""),"",IFERROR(IF(OR($B12="",$F12="",$G12="",$H12="",$I12="",$N12="",$O12="",$P12=""),"Completar dados",IF(OR(AND($F12="Realizado",$G12&lt;&gt;"Realizado"),AND($F12="Orçamentado",NOT(OR($G12="Base",$G12="Otimista",$G12="Conservador"))),AND($P12="Sem IVA",$O12&lt;&gt;0)),"Verificar","OK")),"Verificar"))</f>
        <v/>
      </c>
    </row>
    <row r="13">
      <c r="A13" s="14">
        <f>IF($B13="","",ROW()-11)</f>
        <v/>
      </c>
      <c r="B13" s="15" t="n">
        <v>46029</v>
      </c>
      <c r="C13" s="14">
        <f>IFERROR(IF($B13="","",YEAR($B13)),"")</f>
        <v/>
      </c>
      <c r="D13" s="14">
        <f>IFERROR(IF($B13="","",MONTH($B13)),"")</f>
        <v/>
      </c>
      <c r="E13" s="6">
        <f>IFERROR(IF($D13="","",CHOOSE($D13,"Janeiro","Fevereiro","Março","Abril","Maio","Junho","Julho","Agosto","Setembro","Outubro","Novembro","Dezembro")),"")</f>
        <v/>
      </c>
      <c r="F13" s="16" t="inlineStr">
        <is>
          <t>Orçamentado</t>
        </is>
      </c>
      <c r="G13" s="16" t="inlineStr">
        <is>
          <t>Base</t>
        </is>
      </c>
      <c r="H13" s="16" t="inlineStr">
        <is>
          <t>Custo</t>
        </is>
      </c>
      <c r="I13" s="17" t="inlineStr">
        <is>
          <t>Renda e instalações</t>
        </is>
      </c>
      <c r="J13" s="17" t="inlineStr">
        <is>
          <t>Renda</t>
        </is>
      </c>
      <c r="K13" s="17" t="inlineStr">
        <is>
          <t>Renda de escritório — janeiro</t>
        </is>
      </c>
      <c r="L13" s="17" t="inlineStr">
        <is>
          <t>Imobiliária Tejo, Lda.</t>
        </is>
      </c>
      <c r="M13" s="17" t="inlineStr">
        <is>
          <t>ORC-2026-002</t>
        </is>
      </c>
      <c r="N13" s="18" t="n">
        <v>950</v>
      </c>
      <c r="O13" s="19" t="n"/>
      <c r="P13" s="17" t="n"/>
      <c r="Q13" s="20">
        <f>IFERROR(IF(OR($B13="",$N13="",$O13="",$P13=""),"",$N13*$O13),"")</f>
        <v/>
      </c>
      <c r="R13" s="20">
        <f>IFERROR(IF(OR($B13="",$N13="",$O13="",$P13=""),"",$N13+$Q13),"")</f>
        <v/>
      </c>
      <c r="S13" s="20">
        <f>IFERROR(IF(OR($B13="",$N13=""),"",IF($H13="Venda",$N13,IF($P13="IVA não dedutível",$N13+$Q13,$N13))),"")</f>
        <v/>
      </c>
      <c r="T13" s="20">
        <f>IFERROR(IF(OR($B13="",$N13="",$O13="",$P13=""),"",IF($P13="IVA liquidado",$Q13,IF($P13="IVA dedutível",- $Q13,0))),"")</f>
        <v/>
      </c>
      <c r="U13" s="14">
        <f>IF(AND($B13="",$N13=""),"",IFERROR(IF(OR($B13="",$F13="",$G13="",$H13="",$I13="",$N13="",$O13="",$P13=""),"Completar dados",IF(OR(AND($F13="Realizado",$G13&lt;&gt;"Realizado"),AND($F13="Orçamentado",NOT(OR($G13="Base",$G13="Otimista",$G13="Conservador"))),AND($P13="Sem IVA",$O13&lt;&gt;0)),"Verificar","OK")),"Verificar"))</f>
        <v/>
      </c>
    </row>
    <row r="14">
      <c r="A14" s="14">
        <f>IF($B14="","",ROW()-11)</f>
        <v/>
      </c>
      <c r="B14" s="15" t="n">
        <v>46056</v>
      </c>
      <c r="C14" s="14">
        <f>IFERROR(IF($B14="","",YEAR($B14)),"")</f>
        <v/>
      </c>
      <c r="D14" s="14">
        <f>IFERROR(IF($B14="","",MONTH($B14)),"")</f>
        <v/>
      </c>
      <c r="E14" s="6">
        <f>IFERROR(IF($D14="","",CHOOSE($D14,"Janeiro","Fevereiro","Março","Abril","Maio","Junho","Julho","Agosto","Setembro","Outubro","Novembro","Dezembro")),"")</f>
        <v/>
      </c>
      <c r="F14" s="16" t="inlineStr">
        <is>
          <t>Orçamentado</t>
        </is>
      </c>
      <c r="G14" s="16" t="inlineStr">
        <is>
          <t>Otimista</t>
        </is>
      </c>
      <c r="H14" s="16" t="inlineStr">
        <is>
          <t>Venda</t>
        </is>
      </c>
      <c r="I14" s="17" t="inlineStr">
        <is>
          <t>Vendas de produtos</t>
        </is>
      </c>
      <c r="J14" s="17" t="inlineStr">
        <is>
          <t>Equipamento</t>
        </is>
      </c>
      <c r="K14" s="17" t="inlineStr">
        <is>
          <t>Fornecimento de equipamento — Projeto Norte</t>
        </is>
      </c>
      <c r="L14" s="17" t="inlineStr">
        <is>
          <t>Norte Digital, Lda.</t>
        </is>
      </c>
      <c r="M14" s="17" t="inlineStr">
        <is>
          <t>ORC-2026-003</t>
        </is>
      </c>
      <c r="N14" s="18" t="n">
        <v>4800</v>
      </c>
      <c r="O14" s="19" t="n"/>
      <c r="P14" s="17" t="n"/>
      <c r="Q14" s="20">
        <f>IFERROR(IF(OR($B14="",$N14="",$O14="",$P14=""),"",$N14*$O14),"")</f>
        <v/>
      </c>
      <c r="R14" s="20">
        <f>IFERROR(IF(OR($B14="",$N14="",$O14="",$P14=""),"",$N14+$Q14),"")</f>
        <v/>
      </c>
      <c r="S14" s="20">
        <f>IFERROR(IF(OR($B14="",$N14=""),"",IF($H14="Venda",$N14,IF($P14="IVA não dedutível",$N14+$Q14,$N14))),"")</f>
        <v/>
      </c>
      <c r="T14" s="20">
        <f>IFERROR(IF(OR($B14="",$N14="",$O14="",$P14=""),"",IF($P14="IVA liquidado",$Q14,IF($P14="IVA dedutível",- $Q14,0))),"")</f>
        <v/>
      </c>
      <c r="U14" s="14">
        <f>IF(AND($B14="",$N14=""),"",IFERROR(IF(OR($B14="",$F14="",$G14="",$H14="",$I14="",$N14="",$O14="",$P14=""),"Completar dados",IF(OR(AND($F14="Realizado",$G14&lt;&gt;"Realizado"),AND($F14="Orçamentado",NOT(OR($G14="Base",$G14="Otimista",$G14="Conservador"))),AND($P14="Sem IVA",$O14&lt;&gt;0)),"Verificar","OK")),"Verificar"))</f>
        <v/>
      </c>
    </row>
    <row r="15">
      <c r="A15" s="14">
        <f>IF($B15="","",ROW()-11)</f>
        <v/>
      </c>
      <c r="B15" s="15" t="n">
        <v>46056</v>
      </c>
      <c r="C15" s="14">
        <f>IFERROR(IF($B15="","",YEAR($B15)),"")</f>
        <v/>
      </c>
      <c r="D15" s="14">
        <f>IFERROR(IF($B15="","",MONTH($B15)),"")</f>
        <v/>
      </c>
      <c r="E15" s="6">
        <f>IFERROR(IF($D15="","",CHOOSE($D15,"Janeiro","Fevereiro","Março","Abril","Maio","Junho","Julho","Agosto","Setembro","Outubro","Novembro","Dezembro")),"")</f>
        <v/>
      </c>
      <c r="F15" s="16" t="inlineStr">
        <is>
          <t>Orçamentado</t>
        </is>
      </c>
      <c r="G15" s="16" t="inlineStr">
        <is>
          <t>Conservador</t>
        </is>
      </c>
      <c r="H15" s="16" t="inlineStr">
        <is>
          <t>Venda</t>
        </is>
      </c>
      <c r="I15" s="17" t="inlineStr">
        <is>
          <t>Vendas de produtos</t>
        </is>
      </c>
      <c r="J15" s="17" t="inlineStr">
        <is>
          <t>Equipamento</t>
        </is>
      </c>
      <c r="K15" s="17" t="inlineStr">
        <is>
          <t>Fornecimento de equipamento — Projeto Norte</t>
        </is>
      </c>
      <c r="L15" s="17" t="inlineStr">
        <is>
          <t>Norte Digital, Lda.</t>
        </is>
      </c>
      <c r="M15" s="17" t="inlineStr">
        <is>
          <t>ORC-2026-004</t>
        </is>
      </c>
      <c r="N15" s="18" t="n">
        <v>2800</v>
      </c>
      <c r="O15" s="19" t="n"/>
      <c r="P15" s="17" t="n"/>
      <c r="Q15" s="20">
        <f>IFERROR(IF(OR($B15="",$N15="",$O15="",$P15=""),"",$N15*$O15),"")</f>
        <v/>
      </c>
      <c r="R15" s="20">
        <f>IFERROR(IF(OR($B15="",$N15="",$O15="",$P15=""),"",$N15+$Q15),"")</f>
        <v/>
      </c>
      <c r="S15" s="20">
        <f>IFERROR(IF(OR($B15="",$N15=""),"",IF($H15="Venda",$N15,IF($P15="IVA não dedutível",$N15+$Q15,$N15))),"")</f>
        <v/>
      </c>
      <c r="T15" s="20">
        <f>IFERROR(IF(OR($B15="",$N15="",$O15="",$P15=""),"",IF($P15="IVA liquidado",$Q15,IF($P15="IVA dedutível",- $Q15,0))),"")</f>
        <v/>
      </c>
      <c r="U15" s="14">
        <f>IF(AND($B15="",$N15=""),"",IFERROR(IF(OR($B15="",$F15="",$G15="",$H15="",$I15="",$N15="",$O15="",$P15=""),"Completar dados",IF(OR(AND($F15="Realizado",$G15&lt;&gt;"Realizado"),AND($F15="Orçamentado",NOT(OR($G15="Base",$G15="Otimista",$G15="Conservador"))),AND($P15="Sem IVA",$O15&lt;&gt;0)),"Verificar","OK")),"Verificar"))</f>
        <v/>
      </c>
    </row>
    <row r="16">
      <c r="A16" s="14">
        <f>IF($B16="","",ROW()-11)</f>
        <v/>
      </c>
      <c r="B16" s="15" t="n">
        <v>46086</v>
      </c>
      <c r="C16" s="14">
        <f>IFERROR(IF($B16="","",YEAR($B16)),"")</f>
        <v/>
      </c>
      <c r="D16" s="14">
        <f>IFERROR(IF($B16="","",MONTH($B16)),"")</f>
        <v/>
      </c>
      <c r="E16" s="6">
        <f>IFERROR(IF($D16="","",CHOOSE($D16,"Janeiro","Fevereiro","Março","Abril","Maio","Junho","Julho","Agosto","Setembro","Outubro","Novembro","Dezembro")),"")</f>
        <v/>
      </c>
      <c r="F16" s="16" t="inlineStr">
        <is>
          <t>Orçamentado</t>
        </is>
      </c>
      <c r="G16" s="16" t="inlineStr">
        <is>
          <t>Base</t>
        </is>
      </c>
      <c r="H16" s="16" t="inlineStr">
        <is>
          <t>Venda</t>
        </is>
      </c>
      <c r="I16" s="17" t="inlineStr">
        <is>
          <t>Prestação de serviços</t>
        </is>
      </c>
      <c r="J16" s="17" t="inlineStr">
        <is>
          <t>Projeto</t>
        </is>
      </c>
      <c r="K16" s="17" t="inlineStr">
        <is>
          <t>Desenvolvimento de portal institucional</t>
        </is>
      </c>
      <c r="L16" s="17" t="inlineStr">
        <is>
          <t>Associação Horizonte</t>
        </is>
      </c>
      <c r="M16" s="17" t="inlineStr">
        <is>
          <t>ORC-2026-005</t>
        </is>
      </c>
      <c r="N16" s="18" t="n">
        <v>3600</v>
      </c>
      <c r="O16" s="19" t="n"/>
      <c r="P16" s="17" t="n"/>
      <c r="Q16" s="20">
        <f>IFERROR(IF(OR($B16="",$N16="",$O16="",$P16=""),"",$N16*$O16),"")</f>
        <v/>
      </c>
      <c r="R16" s="20">
        <f>IFERROR(IF(OR($B16="",$N16="",$O16="",$P16=""),"",$N16+$Q16),"")</f>
        <v/>
      </c>
      <c r="S16" s="20">
        <f>IFERROR(IF(OR($B16="",$N16=""),"",IF($H16="Venda",$N16,IF($P16="IVA não dedutível",$N16+$Q16,$N16))),"")</f>
        <v/>
      </c>
      <c r="T16" s="20">
        <f>IFERROR(IF(OR($B16="",$N16="",$O16="",$P16=""),"",IF($P16="IVA liquidado",$Q16,IF($P16="IVA dedutível",- $Q16,0))),"")</f>
        <v/>
      </c>
      <c r="U16" s="14">
        <f>IF(AND($B16="",$N16=""),"",IFERROR(IF(OR($B16="",$F16="",$G16="",$H16="",$I16="",$N16="",$O16="",$P16=""),"Completar dados",IF(OR(AND($F16="Realizado",$G16&lt;&gt;"Realizado"),AND($F16="Orçamentado",NOT(OR($G16="Base",$G16="Otimista",$G16="Conservador"))),AND($P16="Sem IVA",$O16&lt;&gt;0)),"Verificar","OK")),"Verificar"))</f>
        <v/>
      </c>
    </row>
    <row r="17">
      <c r="A17" s="14">
        <f>IF($B17="","",ROW()-11)</f>
        <v/>
      </c>
      <c r="B17" s="15" t="n">
        <v>46093</v>
      </c>
      <c r="C17" s="14">
        <f>IFERROR(IF($B17="","",YEAR($B17)),"")</f>
        <v/>
      </c>
      <c r="D17" s="14">
        <f>IFERROR(IF($B17="","",MONTH($B17)),"")</f>
        <v/>
      </c>
      <c r="E17" s="6">
        <f>IFERROR(IF($D17="","",CHOOSE($D17,"Janeiro","Fevereiro","Março","Abril","Maio","Junho","Julho","Agosto","Setembro","Outubro","Novembro","Dezembro")),"")</f>
        <v/>
      </c>
      <c r="F17" s="16" t="inlineStr">
        <is>
          <t>Orçamentado</t>
        </is>
      </c>
      <c r="G17" s="16" t="inlineStr">
        <is>
          <t>Base</t>
        </is>
      </c>
      <c r="H17" s="16" t="inlineStr">
        <is>
          <t>Custo</t>
        </is>
      </c>
      <c r="I17" s="17" t="inlineStr">
        <is>
          <t>Software e comunicações</t>
        </is>
      </c>
      <c r="J17" s="17" t="inlineStr">
        <is>
          <t>Licenças</t>
        </is>
      </c>
      <c r="K17" s="17" t="inlineStr">
        <is>
          <t>Licenças de software de gestão</t>
        </is>
      </c>
      <c r="L17" s="17" t="inlineStr">
        <is>
          <t>Tecnologia Empresarial, Lda.</t>
        </is>
      </c>
      <c r="M17" s="17" t="inlineStr">
        <is>
          <t>ORC-2026-006</t>
        </is>
      </c>
      <c r="N17" s="18" t="n">
        <v>275</v>
      </c>
      <c r="O17" s="19" t="n"/>
      <c r="P17" s="17" t="n"/>
      <c r="Q17" s="20">
        <f>IFERROR(IF(OR($B17="",$N17="",$O17="",$P17=""),"",$N17*$O17),"")</f>
        <v/>
      </c>
      <c r="R17" s="20">
        <f>IFERROR(IF(OR($B17="",$N17="",$O17="",$P17=""),"",$N17+$Q17),"")</f>
        <v/>
      </c>
      <c r="S17" s="20">
        <f>IFERROR(IF(OR($B17="",$N17=""),"",IF($H17="Venda",$N17,IF($P17="IVA não dedutível",$N17+$Q17,$N17))),"")</f>
        <v/>
      </c>
      <c r="T17" s="20">
        <f>IFERROR(IF(OR($B17="",$N17="",$O17="",$P17=""),"",IF($P17="IVA liquidado",$Q17,IF($P17="IVA dedutível",- $Q17,0))),"")</f>
        <v/>
      </c>
      <c r="U17" s="14">
        <f>IF(AND($B17="",$N17=""),"",IFERROR(IF(OR($B17="",$F17="",$G17="",$H17="",$I17="",$N17="",$O17="",$P17=""),"Completar dados",IF(OR(AND($F17="Realizado",$G17&lt;&gt;"Realizado"),AND($F17="Orçamentado",NOT(OR($G17="Base",$G17="Otimista",$G17="Conservador"))),AND($P17="Sem IVA",$O17&lt;&gt;0)),"Verificar","OK")),"Verificar"))</f>
        <v/>
      </c>
    </row>
    <row r="18">
      <c r="A18" s="14">
        <f>IF($B18="","",ROW()-11)</f>
        <v/>
      </c>
      <c r="B18" s="15" t="n">
        <v>46116</v>
      </c>
      <c r="C18" s="14">
        <f>IFERROR(IF($B18="","",YEAR($B18)),"")</f>
        <v/>
      </c>
      <c r="D18" s="14">
        <f>IFERROR(IF($B18="","",MONTH($B18)),"")</f>
        <v/>
      </c>
      <c r="E18" s="6">
        <f>IFERROR(IF($D18="","",CHOOSE($D18,"Janeiro","Fevereiro","Março","Abril","Maio","Junho","Julho","Agosto","Setembro","Outubro","Novembro","Dezembro")),"")</f>
        <v/>
      </c>
      <c r="F18" s="16" t="inlineStr">
        <is>
          <t>Orçamentado</t>
        </is>
      </c>
      <c r="G18" s="16" t="inlineStr">
        <is>
          <t>Base</t>
        </is>
      </c>
      <c r="H18" s="16" t="inlineStr">
        <is>
          <t>Custo</t>
        </is>
      </c>
      <c r="I18" s="17" t="inlineStr">
        <is>
          <t>Marketing</t>
        </is>
      </c>
      <c r="J18" s="17" t="inlineStr">
        <is>
          <t>Publicidade digital</t>
        </is>
      </c>
      <c r="K18" s="17" t="inlineStr">
        <is>
          <t>Campanha de captação de clientes</t>
        </is>
      </c>
      <c r="L18" s="17" t="inlineStr">
        <is>
          <t>Agência Criativa, Lda.</t>
        </is>
      </c>
      <c r="M18" s="17" t="inlineStr">
        <is>
          <t>ORC-2026-007</t>
        </is>
      </c>
      <c r="N18" s="18" t="n">
        <v>600</v>
      </c>
      <c r="O18" s="19" t="n"/>
      <c r="P18" s="17" t="n"/>
      <c r="Q18" s="20">
        <f>IFERROR(IF(OR($B18="",$N18="",$O18="",$P18=""),"",$N18*$O18),"")</f>
        <v/>
      </c>
      <c r="R18" s="20">
        <f>IFERROR(IF(OR($B18="",$N18="",$O18="",$P18=""),"",$N18+$Q18),"")</f>
        <v/>
      </c>
      <c r="S18" s="20">
        <f>IFERROR(IF(OR($B18="",$N18=""),"",IF($H18="Venda",$N18,IF($P18="IVA não dedutível",$N18+$Q18,$N18))),"")</f>
        <v/>
      </c>
      <c r="T18" s="20">
        <f>IFERROR(IF(OR($B18="",$N18="",$O18="",$P18=""),"",IF($P18="IVA liquidado",$Q18,IF($P18="IVA dedutível",- $Q18,0))),"")</f>
        <v/>
      </c>
      <c r="U18" s="14">
        <f>IF(AND($B18="",$N18=""),"",IFERROR(IF(OR($B18="",$F18="",$G18="",$H18="",$I18="",$N18="",$O18="",$P18=""),"Completar dados",IF(OR(AND($F18="Realizado",$G18&lt;&gt;"Realizado"),AND($F18="Orçamentado",NOT(OR($G18="Base",$G18="Otimista",$G18="Conservador"))),AND($P18="Sem IVA",$O18&lt;&gt;0)),"Verificar","OK")),"Verificar"))</f>
        <v/>
      </c>
    </row>
    <row r="19">
      <c r="A19" s="14">
        <f>IF($B19="","",ROW()-11)</f>
        <v/>
      </c>
      <c r="B19" s="15" t="n">
        <v>46053</v>
      </c>
      <c r="C19" s="14">
        <f>IFERROR(IF($B19="","",YEAR($B19)),"")</f>
        <v/>
      </c>
      <c r="D19" s="14">
        <f>IFERROR(IF($B19="","",MONTH($B19)),"")</f>
        <v/>
      </c>
      <c r="E19" s="6">
        <f>IFERROR(IF($D19="","",CHOOSE($D19,"Janeiro","Fevereiro","Março","Abril","Maio","Junho","Julho","Agosto","Setembro","Outubro","Novembro","Dezembro")),"")</f>
        <v/>
      </c>
      <c r="F19" s="16" t="inlineStr">
        <is>
          <t>Realizado</t>
        </is>
      </c>
      <c r="G19" s="16" t="inlineStr">
        <is>
          <t>Realizado</t>
        </is>
      </c>
      <c r="H19" s="16" t="inlineStr">
        <is>
          <t>Venda</t>
        </is>
      </c>
      <c r="I19" s="17" t="inlineStr">
        <is>
          <t>Prestação de serviços</t>
        </is>
      </c>
      <c r="J19" s="17" t="inlineStr">
        <is>
          <t>Avenças</t>
        </is>
      </c>
      <c r="K19" s="17" t="inlineStr">
        <is>
          <t>Avença de suporte técnico faturada em janeiro</t>
        </is>
      </c>
      <c r="L19" s="17" t="inlineStr">
        <is>
          <t>Cliente Atlântico, Lda.</t>
        </is>
      </c>
      <c r="M19" s="17" t="inlineStr">
        <is>
          <t>INT-2026-001</t>
        </is>
      </c>
      <c r="N19" s="18" t="n">
        <v>3150</v>
      </c>
      <c r="O19" s="19" t="n"/>
      <c r="P19" s="17" t="n"/>
      <c r="Q19" s="20">
        <f>IFERROR(IF(OR($B19="",$N19="",$O19="",$P19=""),"",$N19*$O19),"")</f>
        <v/>
      </c>
      <c r="R19" s="20">
        <f>IFERROR(IF(OR($B19="",$N19="",$O19="",$P19=""),"",$N19+$Q19),"")</f>
        <v/>
      </c>
      <c r="S19" s="20">
        <f>IFERROR(IF(OR($B19="",$N19=""),"",IF($H19="Venda",$N19,IF($P19="IVA não dedutível",$N19+$Q19,$N19))),"")</f>
        <v/>
      </c>
      <c r="T19" s="20">
        <f>IFERROR(IF(OR($B19="",$N19="",$O19="",$P19=""),"",IF($P19="IVA liquidado",$Q19,IF($P19="IVA dedutível",- $Q19,0))),"")</f>
        <v/>
      </c>
      <c r="U19" s="14">
        <f>IF(AND($B19="",$N19=""),"",IFERROR(IF(OR($B19="",$F19="",$G19="",$H19="",$I19="",$N19="",$O19="",$P19=""),"Completar dados",IF(OR(AND($F19="Realizado",$G19&lt;&gt;"Realizado"),AND($F19="Orçamentado",NOT(OR($G19="Base",$G19="Otimista",$G19="Conservador"))),AND($P19="Sem IVA",$O19&lt;&gt;0)),"Verificar","OK")),"Verificar"))</f>
        <v/>
      </c>
    </row>
    <row r="20">
      <c r="A20" s="14">
        <f>IF($B20="","",ROW()-11)</f>
        <v/>
      </c>
      <c r="B20" s="15" t="n">
        <v>46053</v>
      </c>
      <c r="C20" s="14">
        <f>IFERROR(IF($B20="","",YEAR($B20)),"")</f>
        <v/>
      </c>
      <c r="D20" s="14">
        <f>IFERROR(IF($B20="","",MONTH($B20)),"")</f>
        <v/>
      </c>
      <c r="E20" s="6">
        <f>IFERROR(IF($D20="","",CHOOSE($D20,"Janeiro","Fevereiro","Março","Abril","Maio","Junho","Julho","Agosto","Setembro","Outubro","Novembro","Dezembro")),"")</f>
        <v/>
      </c>
      <c r="F20" s="16" t="inlineStr">
        <is>
          <t>Realizado</t>
        </is>
      </c>
      <c r="G20" s="16" t="inlineStr">
        <is>
          <t>Realizado</t>
        </is>
      </c>
      <c r="H20" s="16" t="inlineStr">
        <is>
          <t>Custo</t>
        </is>
      </c>
      <c r="I20" s="17" t="inlineStr">
        <is>
          <t>Renda e instalações</t>
        </is>
      </c>
      <c r="J20" s="17" t="inlineStr">
        <is>
          <t>Renda</t>
        </is>
      </c>
      <c r="K20" s="17" t="inlineStr">
        <is>
          <t>Renda de escritório paga em janeiro</t>
        </is>
      </c>
      <c r="L20" s="17" t="inlineStr">
        <is>
          <t>Imobiliária Tejo, Lda.</t>
        </is>
      </c>
      <c r="M20" s="17" t="inlineStr">
        <is>
          <t>INT-2026-002</t>
        </is>
      </c>
      <c r="N20" s="18" t="n">
        <v>950</v>
      </c>
      <c r="O20" s="19" t="n"/>
      <c r="P20" s="17" t="n"/>
      <c r="Q20" s="20">
        <f>IFERROR(IF(OR($B20="",$N20="",$O20="",$P20=""),"",$N20*$O20),"")</f>
        <v/>
      </c>
      <c r="R20" s="20">
        <f>IFERROR(IF(OR($B20="",$N20="",$O20="",$P20=""),"",$N20+$Q20),"")</f>
        <v/>
      </c>
      <c r="S20" s="20">
        <f>IFERROR(IF(OR($B20="",$N20=""),"",IF($H20="Venda",$N20,IF($P20="IVA não dedutível",$N20+$Q20,$N20))),"")</f>
        <v/>
      </c>
      <c r="T20" s="20">
        <f>IFERROR(IF(OR($B20="",$N20="",$O20="",$P20=""),"",IF($P20="IVA liquidado",$Q20,IF($P20="IVA dedutível",- $Q20,0))),"")</f>
        <v/>
      </c>
      <c r="U20" s="14">
        <f>IF(AND($B20="",$N20=""),"",IFERROR(IF(OR($B20="",$F20="",$G20="",$H20="",$I20="",$N20="",$O20="",$P20=""),"Completar dados",IF(OR(AND($F20="Realizado",$G20&lt;&gt;"Realizado"),AND($F20="Orçamentado",NOT(OR($G20="Base",$G20="Otimista",$G20="Conservador"))),AND($P20="Sem IVA",$O20&lt;&gt;0)),"Verificar","OK")),"Verificar"))</f>
        <v/>
      </c>
    </row>
    <row r="21">
      <c r="A21" s="14">
        <f>IF($B21="","",ROW()-11)</f>
        <v/>
      </c>
      <c r="B21" s="15" t="n"/>
      <c r="C21" s="14">
        <f>IFERROR(IF($B21="","",YEAR($B21)),"")</f>
        <v/>
      </c>
      <c r="D21" s="14">
        <f>IFERROR(IF($B21="","",MONTH($B21)),"")</f>
        <v/>
      </c>
      <c r="E21" s="6">
        <f>IFERROR(IF($D21="","",CHOOSE($D21,"Janeiro","Fevereiro","Março","Abril","Maio","Junho","Julho","Agosto","Setembro","Outubro","Novembro","Dezembro")),"")</f>
        <v/>
      </c>
      <c r="F21" s="16" t="n"/>
      <c r="G21" s="16" t="n"/>
      <c r="H21" s="16" t="n"/>
      <c r="I21" s="17" t="n"/>
      <c r="J21" s="17" t="n"/>
      <c r="K21" s="17" t="n"/>
      <c r="L21" s="17" t="n"/>
      <c r="M21" s="17" t="n"/>
      <c r="N21" s="18" t="n"/>
      <c r="O21" s="19" t="n"/>
      <c r="P21" s="17" t="n"/>
      <c r="Q21" s="20">
        <f>IFERROR(IF(OR($B21="",$N21="",$O21="",$P21=""),"",$N21*$O21),"")</f>
        <v/>
      </c>
      <c r="R21" s="20">
        <f>IFERROR(IF(OR($B21="",$N21="",$O21="",$P21=""),"",$N21+$Q21),"")</f>
        <v/>
      </c>
      <c r="S21" s="20">
        <f>IFERROR(IF(OR($B21="",$N21=""),"",IF($H21="Venda",$N21,IF($P21="IVA não dedutível",$N21+$Q21,$N21))),"")</f>
        <v/>
      </c>
      <c r="T21" s="20">
        <f>IFERROR(IF(OR($B21="",$N21="",$O21="",$P21=""),"",IF($P21="IVA liquidado",$Q21,IF($P21="IVA dedutível",- $Q21,0))),"")</f>
        <v/>
      </c>
      <c r="U21" s="14">
        <f>IF(AND($B21="",$N21=""),"",IFERROR(IF(OR($B21="",$F21="",$G21="",$H21="",$I21="",$N21="",$O21="",$P21=""),"Completar dados",IF(OR(AND($F21="Realizado",$G21&lt;&gt;"Realizado"),AND($F21="Orçamentado",NOT(OR($G21="Base",$G21="Otimista",$G21="Conservador"))),AND($P21="Sem IVA",$O21&lt;&gt;0)),"Verificar","OK")),"Verificar"))</f>
        <v/>
      </c>
    </row>
    <row r="22">
      <c r="A22" s="14">
        <f>IF($B22="","",ROW()-11)</f>
        <v/>
      </c>
      <c r="B22" s="15" t="n"/>
      <c r="C22" s="14">
        <f>IFERROR(IF($B22="","",YEAR($B22)),"")</f>
        <v/>
      </c>
      <c r="D22" s="14">
        <f>IFERROR(IF($B22="","",MONTH($B22)),"")</f>
        <v/>
      </c>
      <c r="E22" s="6">
        <f>IFERROR(IF($D22="","",CHOOSE($D22,"Janeiro","Fevereiro","Março","Abril","Maio","Junho","Julho","Agosto","Setembro","Outubro","Novembro","Dezembro")),"")</f>
        <v/>
      </c>
      <c r="F22" s="16" t="n"/>
      <c r="G22" s="16" t="n"/>
      <c r="H22" s="16" t="n"/>
      <c r="I22" s="17" t="n"/>
      <c r="J22" s="17" t="n"/>
      <c r="K22" s="17" t="n"/>
      <c r="L22" s="17" t="n"/>
      <c r="M22" s="17" t="n"/>
      <c r="N22" s="18" t="n"/>
      <c r="O22" s="19" t="n"/>
      <c r="P22" s="17" t="n"/>
      <c r="Q22" s="20">
        <f>IFERROR(IF(OR($B22="",$N22="",$O22="",$P22=""),"",$N22*$O22),"")</f>
        <v/>
      </c>
      <c r="R22" s="20">
        <f>IFERROR(IF(OR($B22="",$N22="",$O22="",$P22=""),"",$N22+$Q22),"")</f>
        <v/>
      </c>
      <c r="S22" s="20">
        <f>IFERROR(IF(OR($B22="",$N22=""),"",IF($H22="Venda",$N22,IF($P22="IVA não dedutível",$N22+$Q22,$N22))),"")</f>
        <v/>
      </c>
      <c r="T22" s="20">
        <f>IFERROR(IF(OR($B22="",$N22="",$O22="",$P22=""),"",IF($P22="IVA liquidado",$Q22,IF($P22="IVA dedutível",- $Q22,0))),"")</f>
        <v/>
      </c>
      <c r="U22" s="14">
        <f>IF(AND($B22="",$N22=""),"",IFERROR(IF(OR($B22="",$F22="",$G22="",$H22="",$I22="",$N22="",$O22="",$P22=""),"Completar dados",IF(OR(AND($F22="Realizado",$G22&lt;&gt;"Realizado"),AND($F22="Orçamentado",NOT(OR($G22="Base",$G22="Otimista",$G22="Conservador"))),AND($P22="Sem IVA",$O22&lt;&gt;0)),"Verificar","OK")),"Verificar"))</f>
        <v/>
      </c>
    </row>
    <row r="23">
      <c r="A23" s="14">
        <f>IF($B23="","",ROW()-11)</f>
        <v/>
      </c>
      <c r="B23" s="15" t="n"/>
      <c r="C23" s="14">
        <f>IFERROR(IF($B23="","",YEAR($B23)),"")</f>
        <v/>
      </c>
      <c r="D23" s="14">
        <f>IFERROR(IF($B23="","",MONTH($B23)),"")</f>
        <v/>
      </c>
      <c r="E23" s="6">
        <f>IFERROR(IF($D23="","",CHOOSE($D23,"Janeiro","Fevereiro","Março","Abril","Maio","Junho","Julho","Agosto","Setembro","Outubro","Novembro","Dezembro")),"")</f>
        <v/>
      </c>
      <c r="F23" s="16" t="n"/>
      <c r="G23" s="16" t="n"/>
      <c r="H23" s="16" t="n"/>
      <c r="I23" s="17" t="n"/>
      <c r="J23" s="17" t="n"/>
      <c r="K23" s="17" t="n"/>
      <c r="L23" s="17" t="n"/>
      <c r="M23" s="17" t="n"/>
      <c r="N23" s="18" t="n"/>
      <c r="O23" s="19" t="n"/>
      <c r="P23" s="17" t="n"/>
      <c r="Q23" s="20">
        <f>IFERROR(IF(OR($B23="",$N23="",$O23="",$P23=""),"",$N23*$O23),"")</f>
        <v/>
      </c>
      <c r="R23" s="20">
        <f>IFERROR(IF(OR($B23="",$N23="",$O23="",$P23=""),"",$N23+$Q23),"")</f>
        <v/>
      </c>
      <c r="S23" s="20">
        <f>IFERROR(IF(OR($B23="",$N23=""),"",IF($H23="Venda",$N23,IF($P23="IVA não dedutível",$N23+$Q23,$N23))),"")</f>
        <v/>
      </c>
      <c r="T23" s="20">
        <f>IFERROR(IF(OR($B23="",$N23="",$O23="",$P23=""),"",IF($P23="IVA liquidado",$Q23,IF($P23="IVA dedutível",- $Q23,0))),"")</f>
        <v/>
      </c>
      <c r="U23" s="14">
        <f>IF(AND($B23="",$N23=""),"",IFERROR(IF(OR($B23="",$F23="",$G23="",$H23="",$I23="",$N23="",$O23="",$P23=""),"Completar dados",IF(OR(AND($F23="Realizado",$G23&lt;&gt;"Realizado"),AND($F23="Orçamentado",NOT(OR($G23="Base",$G23="Otimista",$G23="Conservador"))),AND($P23="Sem IVA",$O23&lt;&gt;0)),"Verificar","OK")),"Verificar"))</f>
        <v/>
      </c>
    </row>
    <row r="24">
      <c r="A24" s="14">
        <f>IF($B24="","",ROW()-11)</f>
        <v/>
      </c>
      <c r="B24" s="15" t="n"/>
      <c r="C24" s="14">
        <f>IFERROR(IF($B24="","",YEAR($B24)),"")</f>
        <v/>
      </c>
      <c r="D24" s="14">
        <f>IFERROR(IF($B24="","",MONTH($B24)),"")</f>
        <v/>
      </c>
      <c r="E24" s="6">
        <f>IFERROR(IF($D24="","",CHOOSE($D24,"Janeiro","Fevereiro","Março","Abril","Maio","Junho","Julho","Agosto","Setembro","Outubro","Novembro","Dezembro")),"")</f>
        <v/>
      </c>
      <c r="F24" s="16" t="n"/>
      <c r="G24" s="16" t="n"/>
      <c r="H24" s="16" t="n"/>
      <c r="I24" s="17" t="n"/>
      <c r="J24" s="17" t="n"/>
      <c r="K24" s="17" t="n"/>
      <c r="L24" s="17" t="n"/>
      <c r="M24" s="17" t="n"/>
      <c r="N24" s="18" t="n"/>
      <c r="O24" s="19" t="n"/>
      <c r="P24" s="17" t="n"/>
      <c r="Q24" s="20">
        <f>IFERROR(IF(OR($B24="",$N24="",$O24="",$P24=""),"",$N24*$O24),"")</f>
        <v/>
      </c>
      <c r="R24" s="20">
        <f>IFERROR(IF(OR($B24="",$N24="",$O24="",$P24=""),"",$N24+$Q24),"")</f>
        <v/>
      </c>
      <c r="S24" s="20">
        <f>IFERROR(IF(OR($B24="",$N24=""),"",IF($H24="Venda",$N24,IF($P24="IVA não dedutível",$N24+$Q24,$N24))),"")</f>
        <v/>
      </c>
      <c r="T24" s="20">
        <f>IFERROR(IF(OR($B24="",$N24="",$O24="",$P24=""),"",IF($P24="IVA liquidado",$Q24,IF($P24="IVA dedutível",- $Q24,0))),"")</f>
        <v/>
      </c>
      <c r="U24" s="14">
        <f>IF(AND($B24="",$N24=""),"",IFERROR(IF(OR($B24="",$F24="",$G24="",$H24="",$I24="",$N24="",$O24="",$P24=""),"Completar dados",IF(OR(AND($F24="Realizado",$G24&lt;&gt;"Realizado"),AND($F24="Orçamentado",NOT(OR($G24="Base",$G24="Otimista",$G24="Conservador"))),AND($P24="Sem IVA",$O24&lt;&gt;0)),"Verificar","OK")),"Verificar"))</f>
        <v/>
      </c>
    </row>
    <row r="25">
      <c r="A25" s="14">
        <f>IF($B25="","",ROW()-11)</f>
        <v/>
      </c>
      <c r="B25" s="15" t="n"/>
      <c r="C25" s="14">
        <f>IFERROR(IF($B25="","",YEAR($B25)),"")</f>
        <v/>
      </c>
      <c r="D25" s="14">
        <f>IFERROR(IF($B25="","",MONTH($B25)),"")</f>
        <v/>
      </c>
      <c r="E25" s="6">
        <f>IFERROR(IF($D25="","",CHOOSE($D25,"Janeiro","Fevereiro","Março","Abril","Maio","Junho","Julho","Agosto","Setembro","Outubro","Novembro","Dezembro")),"")</f>
        <v/>
      </c>
      <c r="F25" s="16" t="n"/>
      <c r="G25" s="16" t="n"/>
      <c r="H25" s="16" t="n"/>
      <c r="I25" s="17" t="n"/>
      <c r="J25" s="17" t="n"/>
      <c r="K25" s="17" t="n"/>
      <c r="L25" s="17" t="n"/>
      <c r="M25" s="17" t="n"/>
      <c r="N25" s="18" t="n"/>
      <c r="O25" s="19" t="n"/>
      <c r="P25" s="17" t="n"/>
      <c r="Q25" s="20">
        <f>IFERROR(IF(OR($B25="",$N25="",$O25="",$P25=""),"",$N25*$O25),"")</f>
        <v/>
      </c>
      <c r="R25" s="20">
        <f>IFERROR(IF(OR($B25="",$N25="",$O25="",$P25=""),"",$N25+$Q25),"")</f>
        <v/>
      </c>
      <c r="S25" s="20">
        <f>IFERROR(IF(OR($B25="",$N25=""),"",IF($H25="Venda",$N25,IF($P25="IVA não dedutível",$N25+$Q25,$N25))),"")</f>
        <v/>
      </c>
      <c r="T25" s="20">
        <f>IFERROR(IF(OR($B25="",$N25="",$O25="",$P25=""),"",IF($P25="IVA liquidado",$Q25,IF($P25="IVA dedutível",- $Q25,0))),"")</f>
        <v/>
      </c>
      <c r="U25" s="14">
        <f>IF(AND($B25="",$N25=""),"",IFERROR(IF(OR($B25="",$F25="",$G25="",$H25="",$I25="",$N25="",$O25="",$P25=""),"Completar dados",IF(OR(AND($F25="Realizado",$G25&lt;&gt;"Realizado"),AND($F25="Orçamentado",NOT(OR($G25="Base",$G25="Otimista",$G25="Conservador"))),AND($P25="Sem IVA",$O25&lt;&gt;0)),"Verificar","OK")),"Verificar"))</f>
        <v/>
      </c>
    </row>
    <row r="26">
      <c r="A26" s="14">
        <f>IF($B26="","",ROW()-11)</f>
        <v/>
      </c>
      <c r="B26" s="15" t="n"/>
      <c r="C26" s="14">
        <f>IFERROR(IF($B26="","",YEAR($B26)),"")</f>
        <v/>
      </c>
      <c r="D26" s="14">
        <f>IFERROR(IF($B26="","",MONTH($B26)),"")</f>
        <v/>
      </c>
      <c r="E26" s="6">
        <f>IFERROR(IF($D26="","",CHOOSE($D26,"Janeiro","Fevereiro","Março","Abril","Maio","Junho","Julho","Agosto","Setembro","Outubro","Novembro","Dezembro")),"")</f>
        <v/>
      </c>
      <c r="F26" s="16" t="n"/>
      <c r="G26" s="16" t="n"/>
      <c r="H26" s="16" t="n"/>
      <c r="I26" s="17" t="n"/>
      <c r="J26" s="17" t="n"/>
      <c r="K26" s="17" t="n"/>
      <c r="L26" s="17" t="n"/>
      <c r="M26" s="17" t="n"/>
      <c r="N26" s="18" t="n"/>
      <c r="O26" s="19" t="n"/>
      <c r="P26" s="17" t="n"/>
      <c r="Q26" s="20">
        <f>IFERROR(IF(OR($B26="",$N26="",$O26="",$P26=""),"",$N26*$O26),"")</f>
        <v/>
      </c>
      <c r="R26" s="20">
        <f>IFERROR(IF(OR($B26="",$N26="",$O26="",$P26=""),"",$N26+$Q26),"")</f>
        <v/>
      </c>
      <c r="S26" s="20">
        <f>IFERROR(IF(OR($B26="",$N26=""),"",IF($H26="Venda",$N26,IF($P26="IVA não dedutível",$N26+$Q26,$N26))),"")</f>
        <v/>
      </c>
      <c r="T26" s="20">
        <f>IFERROR(IF(OR($B26="",$N26="",$O26="",$P26=""),"",IF($P26="IVA liquidado",$Q26,IF($P26="IVA dedutível",- $Q26,0))),"")</f>
        <v/>
      </c>
      <c r="U26" s="14">
        <f>IF(AND($B26="",$N26=""),"",IFERROR(IF(OR($B26="",$F26="",$G26="",$H26="",$I26="",$N26="",$O26="",$P26=""),"Completar dados",IF(OR(AND($F26="Realizado",$G26&lt;&gt;"Realizado"),AND($F26="Orçamentado",NOT(OR($G26="Base",$G26="Otimista",$G26="Conservador"))),AND($P26="Sem IVA",$O26&lt;&gt;0)),"Verificar","OK")),"Verificar"))</f>
        <v/>
      </c>
    </row>
    <row r="27">
      <c r="A27" s="14">
        <f>IF($B27="","",ROW()-11)</f>
        <v/>
      </c>
      <c r="B27" s="15" t="n"/>
      <c r="C27" s="14">
        <f>IFERROR(IF($B27="","",YEAR($B27)),"")</f>
        <v/>
      </c>
      <c r="D27" s="14">
        <f>IFERROR(IF($B27="","",MONTH($B27)),"")</f>
        <v/>
      </c>
      <c r="E27" s="6">
        <f>IFERROR(IF($D27="","",CHOOSE($D27,"Janeiro","Fevereiro","Março","Abril","Maio","Junho","Julho","Agosto","Setembro","Outubro","Novembro","Dezembro")),"")</f>
        <v/>
      </c>
      <c r="F27" s="16" t="n"/>
      <c r="G27" s="16" t="n"/>
      <c r="H27" s="16" t="n"/>
      <c r="I27" s="17" t="n"/>
      <c r="J27" s="17" t="n"/>
      <c r="K27" s="17" t="n"/>
      <c r="L27" s="17" t="n"/>
      <c r="M27" s="17" t="n"/>
      <c r="N27" s="18" t="n"/>
      <c r="O27" s="19" t="n"/>
      <c r="P27" s="17" t="n"/>
      <c r="Q27" s="20">
        <f>IFERROR(IF(OR($B27="",$N27="",$O27="",$P27=""),"",$N27*$O27),"")</f>
        <v/>
      </c>
      <c r="R27" s="20">
        <f>IFERROR(IF(OR($B27="",$N27="",$O27="",$P27=""),"",$N27+$Q27),"")</f>
        <v/>
      </c>
      <c r="S27" s="20">
        <f>IFERROR(IF(OR($B27="",$N27=""),"",IF($H27="Venda",$N27,IF($P27="IVA não dedutível",$N27+$Q27,$N27))),"")</f>
        <v/>
      </c>
      <c r="T27" s="20">
        <f>IFERROR(IF(OR($B27="",$N27="",$O27="",$P27=""),"",IF($P27="IVA liquidado",$Q27,IF($P27="IVA dedutível",- $Q27,0))),"")</f>
        <v/>
      </c>
      <c r="U27" s="14">
        <f>IF(AND($B27="",$N27=""),"",IFERROR(IF(OR($B27="",$F27="",$G27="",$H27="",$I27="",$N27="",$O27="",$P27=""),"Completar dados",IF(OR(AND($F27="Realizado",$G27&lt;&gt;"Realizado"),AND($F27="Orçamentado",NOT(OR($G27="Base",$G27="Otimista",$G27="Conservador"))),AND($P27="Sem IVA",$O27&lt;&gt;0)),"Verificar","OK")),"Verificar"))</f>
        <v/>
      </c>
    </row>
    <row r="28">
      <c r="A28" s="14">
        <f>IF($B28="","",ROW()-11)</f>
        <v/>
      </c>
      <c r="B28" s="15" t="n"/>
      <c r="C28" s="14">
        <f>IFERROR(IF($B28="","",YEAR($B28)),"")</f>
        <v/>
      </c>
      <c r="D28" s="14">
        <f>IFERROR(IF($B28="","",MONTH($B28)),"")</f>
        <v/>
      </c>
      <c r="E28" s="6">
        <f>IFERROR(IF($D28="","",CHOOSE($D28,"Janeiro","Fevereiro","Março","Abril","Maio","Junho","Julho","Agosto","Setembro","Outubro","Novembro","Dezembro")),"")</f>
        <v/>
      </c>
      <c r="F28" s="16" t="n"/>
      <c r="G28" s="16" t="n"/>
      <c r="H28" s="16" t="n"/>
      <c r="I28" s="17" t="n"/>
      <c r="J28" s="17" t="n"/>
      <c r="K28" s="17" t="n"/>
      <c r="L28" s="17" t="n"/>
      <c r="M28" s="17" t="n"/>
      <c r="N28" s="18" t="n"/>
      <c r="O28" s="19" t="n"/>
      <c r="P28" s="17" t="n"/>
      <c r="Q28" s="20">
        <f>IFERROR(IF(OR($B28="",$N28="",$O28="",$P28=""),"",$N28*$O28),"")</f>
        <v/>
      </c>
      <c r="R28" s="20">
        <f>IFERROR(IF(OR($B28="",$N28="",$O28="",$P28=""),"",$N28+$Q28),"")</f>
        <v/>
      </c>
      <c r="S28" s="20">
        <f>IFERROR(IF(OR($B28="",$N28=""),"",IF($H28="Venda",$N28,IF($P28="IVA não dedutível",$N28+$Q28,$N28))),"")</f>
        <v/>
      </c>
      <c r="T28" s="20">
        <f>IFERROR(IF(OR($B28="",$N28="",$O28="",$P28=""),"",IF($P28="IVA liquidado",$Q28,IF($P28="IVA dedutível",- $Q28,0))),"")</f>
        <v/>
      </c>
      <c r="U28" s="14">
        <f>IF(AND($B28="",$N28=""),"",IFERROR(IF(OR($B28="",$F28="",$G28="",$H28="",$I28="",$N28="",$O28="",$P28=""),"Completar dados",IF(OR(AND($F28="Realizado",$G28&lt;&gt;"Realizado"),AND($F28="Orçamentado",NOT(OR($G28="Base",$G28="Otimista",$G28="Conservador"))),AND($P28="Sem IVA",$O28&lt;&gt;0)),"Verificar","OK")),"Verificar"))</f>
        <v/>
      </c>
    </row>
    <row r="29">
      <c r="A29" s="14">
        <f>IF($B29="","",ROW()-11)</f>
        <v/>
      </c>
      <c r="B29" s="15" t="n"/>
      <c r="C29" s="14">
        <f>IFERROR(IF($B29="","",YEAR($B29)),"")</f>
        <v/>
      </c>
      <c r="D29" s="14">
        <f>IFERROR(IF($B29="","",MONTH($B29)),"")</f>
        <v/>
      </c>
      <c r="E29" s="6">
        <f>IFERROR(IF($D29="","",CHOOSE($D29,"Janeiro","Fevereiro","Março","Abril","Maio","Junho","Julho","Agosto","Setembro","Outubro","Novembro","Dezembro")),"")</f>
        <v/>
      </c>
      <c r="F29" s="16" t="n"/>
      <c r="G29" s="16" t="n"/>
      <c r="H29" s="16" t="n"/>
      <c r="I29" s="17" t="n"/>
      <c r="J29" s="17" t="n"/>
      <c r="K29" s="17" t="n"/>
      <c r="L29" s="17" t="n"/>
      <c r="M29" s="17" t="n"/>
      <c r="N29" s="18" t="n"/>
      <c r="O29" s="19" t="n"/>
      <c r="P29" s="17" t="n"/>
      <c r="Q29" s="20">
        <f>IFERROR(IF(OR($B29="",$N29="",$O29="",$P29=""),"",$N29*$O29),"")</f>
        <v/>
      </c>
      <c r="R29" s="20">
        <f>IFERROR(IF(OR($B29="",$N29="",$O29="",$P29=""),"",$N29+$Q29),"")</f>
        <v/>
      </c>
      <c r="S29" s="20">
        <f>IFERROR(IF(OR($B29="",$N29=""),"",IF($H29="Venda",$N29,IF($P29="IVA não dedutível",$N29+$Q29,$N29))),"")</f>
        <v/>
      </c>
      <c r="T29" s="20">
        <f>IFERROR(IF(OR($B29="",$N29="",$O29="",$P29=""),"",IF($P29="IVA liquidado",$Q29,IF($P29="IVA dedutível",- $Q29,0))),"")</f>
        <v/>
      </c>
      <c r="U29" s="14">
        <f>IF(AND($B29="",$N29=""),"",IFERROR(IF(OR($B29="",$F29="",$G29="",$H29="",$I29="",$N29="",$O29="",$P29=""),"Completar dados",IF(OR(AND($F29="Realizado",$G29&lt;&gt;"Realizado"),AND($F29="Orçamentado",NOT(OR($G29="Base",$G29="Otimista",$G29="Conservador"))),AND($P29="Sem IVA",$O29&lt;&gt;0)),"Verificar","OK")),"Verificar"))</f>
        <v/>
      </c>
    </row>
    <row r="30">
      <c r="A30" s="14">
        <f>IF($B30="","",ROW()-11)</f>
        <v/>
      </c>
      <c r="B30" s="15" t="n"/>
      <c r="C30" s="14">
        <f>IFERROR(IF($B30="","",YEAR($B30)),"")</f>
        <v/>
      </c>
      <c r="D30" s="14">
        <f>IFERROR(IF($B30="","",MONTH($B30)),"")</f>
        <v/>
      </c>
      <c r="E30" s="6">
        <f>IFERROR(IF($D30="","",CHOOSE($D30,"Janeiro","Fevereiro","Março","Abril","Maio","Junho","Julho","Agosto","Setembro","Outubro","Novembro","Dezembro")),"")</f>
        <v/>
      </c>
      <c r="F30" s="16" t="n"/>
      <c r="G30" s="16" t="n"/>
      <c r="H30" s="16" t="n"/>
      <c r="I30" s="17" t="n"/>
      <c r="J30" s="17" t="n"/>
      <c r="K30" s="17" t="n"/>
      <c r="L30" s="17" t="n"/>
      <c r="M30" s="17" t="n"/>
      <c r="N30" s="18" t="n"/>
      <c r="O30" s="19" t="n"/>
      <c r="P30" s="17" t="n"/>
      <c r="Q30" s="20">
        <f>IFERROR(IF(OR($B30="",$N30="",$O30="",$P30=""),"",$N30*$O30),"")</f>
        <v/>
      </c>
      <c r="R30" s="20">
        <f>IFERROR(IF(OR($B30="",$N30="",$O30="",$P30=""),"",$N30+$Q30),"")</f>
        <v/>
      </c>
      <c r="S30" s="20">
        <f>IFERROR(IF(OR($B30="",$N30=""),"",IF($H30="Venda",$N30,IF($P30="IVA não dedutível",$N30+$Q30,$N30))),"")</f>
        <v/>
      </c>
      <c r="T30" s="20">
        <f>IFERROR(IF(OR($B30="",$N30="",$O30="",$P30=""),"",IF($P30="IVA liquidado",$Q30,IF($P30="IVA dedutível",- $Q30,0))),"")</f>
        <v/>
      </c>
      <c r="U30" s="14">
        <f>IF(AND($B30="",$N30=""),"",IFERROR(IF(OR($B30="",$F30="",$G30="",$H30="",$I30="",$N30="",$O30="",$P30=""),"Completar dados",IF(OR(AND($F30="Realizado",$G30&lt;&gt;"Realizado"),AND($F30="Orçamentado",NOT(OR($G30="Base",$G30="Otimista",$G30="Conservador"))),AND($P30="Sem IVA",$O30&lt;&gt;0)),"Verificar","OK")),"Verificar"))</f>
        <v/>
      </c>
    </row>
    <row r="31">
      <c r="A31" s="14">
        <f>IF($B31="","",ROW()-11)</f>
        <v/>
      </c>
      <c r="B31" s="15" t="n"/>
      <c r="C31" s="14">
        <f>IFERROR(IF($B31="","",YEAR($B31)),"")</f>
        <v/>
      </c>
      <c r="D31" s="14">
        <f>IFERROR(IF($B31="","",MONTH($B31)),"")</f>
        <v/>
      </c>
      <c r="E31" s="6">
        <f>IFERROR(IF($D31="","",CHOOSE($D31,"Janeiro","Fevereiro","Março","Abril","Maio","Junho","Julho","Agosto","Setembro","Outubro","Novembro","Dezembro")),"")</f>
        <v/>
      </c>
      <c r="F31" s="16" t="n"/>
      <c r="G31" s="16" t="n"/>
      <c r="H31" s="16" t="n"/>
      <c r="I31" s="17" t="n"/>
      <c r="J31" s="17" t="n"/>
      <c r="K31" s="17" t="n"/>
      <c r="L31" s="17" t="n"/>
      <c r="M31" s="17" t="n"/>
      <c r="N31" s="18" t="n"/>
      <c r="O31" s="19" t="n"/>
      <c r="P31" s="17" t="n"/>
      <c r="Q31" s="20">
        <f>IFERROR(IF(OR($B31="",$N31="",$O31="",$P31=""),"",$N31*$O31),"")</f>
        <v/>
      </c>
      <c r="R31" s="20">
        <f>IFERROR(IF(OR($B31="",$N31="",$O31="",$P31=""),"",$N31+$Q31),"")</f>
        <v/>
      </c>
      <c r="S31" s="20">
        <f>IFERROR(IF(OR($B31="",$N31=""),"",IF($H31="Venda",$N31,IF($P31="IVA não dedutível",$N31+$Q31,$N31))),"")</f>
        <v/>
      </c>
      <c r="T31" s="20">
        <f>IFERROR(IF(OR($B31="",$N31="",$O31="",$P31=""),"",IF($P31="IVA liquidado",$Q31,IF($P31="IVA dedutível",- $Q31,0))),"")</f>
        <v/>
      </c>
      <c r="U31" s="14">
        <f>IF(AND($B31="",$N31=""),"",IFERROR(IF(OR($B31="",$F31="",$G31="",$H31="",$I31="",$N31="",$O31="",$P31=""),"Completar dados",IF(OR(AND($F31="Realizado",$G31&lt;&gt;"Realizado"),AND($F31="Orçamentado",NOT(OR($G31="Base",$G31="Otimista",$G31="Conservador"))),AND($P31="Sem IVA",$O31&lt;&gt;0)),"Verificar","OK")),"Verificar"))</f>
        <v/>
      </c>
    </row>
    <row r="32">
      <c r="A32" s="14">
        <f>IF($B32="","",ROW()-11)</f>
        <v/>
      </c>
      <c r="B32" s="15" t="n"/>
      <c r="C32" s="14">
        <f>IFERROR(IF($B32="","",YEAR($B32)),"")</f>
        <v/>
      </c>
      <c r="D32" s="14">
        <f>IFERROR(IF($B32="","",MONTH($B32)),"")</f>
        <v/>
      </c>
      <c r="E32" s="6">
        <f>IFERROR(IF($D32="","",CHOOSE($D32,"Janeiro","Fevereiro","Março","Abril","Maio","Junho","Julho","Agosto","Setembro","Outubro","Novembro","Dezembro")),"")</f>
        <v/>
      </c>
      <c r="F32" s="16" t="n"/>
      <c r="G32" s="16" t="n"/>
      <c r="H32" s="16" t="n"/>
      <c r="I32" s="17" t="n"/>
      <c r="J32" s="17" t="n"/>
      <c r="K32" s="17" t="n"/>
      <c r="L32" s="17" t="n"/>
      <c r="M32" s="17" t="n"/>
      <c r="N32" s="18" t="n"/>
      <c r="O32" s="19" t="n"/>
      <c r="P32" s="17" t="n"/>
      <c r="Q32" s="20">
        <f>IFERROR(IF(OR($B32="",$N32="",$O32="",$P32=""),"",$N32*$O32),"")</f>
        <v/>
      </c>
      <c r="R32" s="20">
        <f>IFERROR(IF(OR($B32="",$N32="",$O32="",$P32=""),"",$N32+$Q32),"")</f>
        <v/>
      </c>
      <c r="S32" s="20">
        <f>IFERROR(IF(OR($B32="",$N32=""),"",IF($H32="Venda",$N32,IF($P32="IVA não dedutível",$N32+$Q32,$N32))),"")</f>
        <v/>
      </c>
      <c r="T32" s="20">
        <f>IFERROR(IF(OR($B32="",$N32="",$O32="",$P32=""),"",IF($P32="IVA liquidado",$Q32,IF($P32="IVA dedutível",- $Q32,0))),"")</f>
        <v/>
      </c>
      <c r="U32" s="14">
        <f>IF(AND($B32="",$N32=""),"",IFERROR(IF(OR($B32="",$F32="",$G32="",$H32="",$I32="",$N32="",$O32="",$P32=""),"Completar dados",IF(OR(AND($F32="Realizado",$G32&lt;&gt;"Realizado"),AND($F32="Orçamentado",NOT(OR($G32="Base",$G32="Otimista",$G32="Conservador"))),AND($P32="Sem IVA",$O32&lt;&gt;0)),"Verificar","OK")),"Verificar"))</f>
        <v/>
      </c>
    </row>
    <row r="33">
      <c r="A33" s="14">
        <f>IF($B33="","",ROW()-11)</f>
        <v/>
      </c>
      <c r="B33" s="15" t="n"/>
      <c r="C33" s="14">
        <f>IFERROR(IF($B33="","",YEAR($B33)),"")</f>
        <v/>
      </c>
      <c r="D33" s="14">
        <f>IFERROR(IF($B33="","",MONTH($B33)),"")</f>
        <v/>
      </c>
      <c r="E33" s="6">
        <f>IFERROR(IF($D33="","",CHOOSE($D33,"Janeiro","Fevereiro","Março","Abril","Maio","Junho","Julho","Agosto","Setembro","Outubro","Novembro","Dezembro")),"")</f>
        <v/>
      </c>
      <c r="F33" s="16" t="n"/>
      <c r="G33" s="16" t="n"/>
      <c r="H33" s="16" t="n"/>
      <c r="I33" s="17" t="n"/>
      <c r="J33" s="17" t="n"/>
      <c r="K33" s="17" t="n"/>
      <c r="L33" s="17" t="n"/>
      <c r="M33" s="17" t="n"/>
      <c r="N33" s="18" t="n"/>
      <c r="O33" s="19" t="n"/>
      <c r="P33" s="17" t="n"/>
      <c r="Q33" s="20">
        <f>IFERROR(IF(OR($B33="",$N33="",$O33="",$P33=""),"",$N33*$O33),"")</f>
        <v/>
      </c>
      <c r="R33" s="20">
        <f>IFERROR(IF(OR($B33="",$N33="",$O33="",$P33=""),"",$N33+$Q33),"")</f>
        <v/>
      </c>
      <c r="S33" s="20">
        <f>IFERROR(IF(OR($B33="",$N33=""),"",IF($H33="Venda",$N33,IF($P33="IVA não dedutível",$N33+$Q33,$N33))),"")</f>
        <v/>
      </c>
      <c r="T33" s="20">
        <f>IFERROR(IF(OR($B33="",$N33="",$O33="",$P33=""),"",IF($P33="IVA liquidado",$Q33,IF($P33="IVA dedutível",- $Q33,0))),"")</f>
        <v/>
      </c>
      <c r="U33" s="14">
        <f>IF(AND($B33="",$N33=""),"",IFERROR(IF(OR($B33="",$F33="",$G33="",$H33="",$I33="",$N33="",$O33="",$P33=""),"Completar dados",IF(OR(AND($F33="Realizado",$G33&lt;&gt;"Realizado"),AND($F33="Orçamentado",NOT(OR($G33="Base",$G33="Otimista",$G33="Conservador"))),AND($P33="Sem IVA",$O33&lt;&gt;0)),"Verificar","OK")),"Verificar"))</f>
        <v/>
      </c>
    </row>
    <row r="34">
      <c r="A34" s="14">
        <f>IF($B34="","",ROW()-11)</f>
        <v/>
      </c>
      <c r="B34" s="15" t="n"/>
      <c r="C34" s="14">
        <f>IFERROR(IF($B34="","",YEAR($B34)),"")</f>
        <v/>
      </c>
      <c r="D34" s="14">
        <f>IFERROR(IF($B34="","",MONTH($B34)),"")</f>
        <v/>
      </c>
      <c r="E34" s="6">
        <f>IFERROR(IF($D34="","",CHOOSE($D34,"Janeiro","Fevereiro","Março","Abril","Maio","Junho","Julho","Agosto","Setembro","Outubro","Novembro","Dezembro")),"")</f>
        <v/>
      </c>
      <c r="F34" s="16" t="n"/>
      <c r="G34" s="16" t="n"/>
      <c r="H34" s="16" t="n"/>
      <c r="I34" s="17" t="n"/>
      <c r="J34" s="17" t="n"/>
      <c r="K34" s="17" t="n"/>
      <c r="L34" s="17" t="n"/>
      <c r="M34" s="17" t="n"/>
      <c r="N34" s="18" t="n"/>
      <c r="O34" s="19" t="n"/>
      <c r="P34" s="17" t="n"/>
      <c r="Q34" s="20">
        <f>IFERROR(IF(OR($B34="",$N34="",$O34="",$P34=""),"",$N34*$O34),"")</f>
        <v/>
      </c>
      <c r="R34" s="20">
        <f>IFERROR(IF(OR($B34="",$N34="",$O34="",$P34=""),"",$N34+$Q34),"")</f>
        <v/>
      </c>
      <c r="S34" s="20">
        <f>IFERROR(IF(OR($B34="",$N34=""),"",IF($H34="Venda",$N34,IF($P34="IVA não dedutível",$N34+$Q34,$N34))),"")</f>
        <v/>
      </c>
      <c r="T34" s="20">
        <f>IFERROR(IF(OR($B34="",$N34="",$O34="",$P34=""),"",IF($P34="IVA liquidado",$Q34,IF($P34="IVA dedutível",- $Q34,0))),"")</f>
        <v/>
      </c>
      <c r="U34" s="14">
        <f>IF(AND($B34="",$N34=""),"",IFERROR(IF(OR($B34="",$F34="",$G34="",$H34="",$I34="",$N34="",$O34="",$P34=""),"Completar dados",IF(OR(AND($F34="Realizado",$G34&lt;&gt;"Realizado"),AND($F34="Orçamentado",NOT(OR($G34="Base",$G34="Otimista",$G34="Conservador"))),AND($P34="Sem IVA",$O34&lt;&gt;0)),"Verificar","OK")),"Verificar"))</f>
        <v/>
      </c>
    </row>
    <row r="35">
      <c r="A35" s="14">
        <f>IF($B35="","",ROW()-11)</f>
        <v/>
      </c>
      <c r="B35" s="15" t="n"/>
      <c r="C35" s="14">
        <f>IFERROR(IF($B35="","",YEAR($B35)),"")</f>
        <v/>
      </c>
      <c r="D35" s="14">
        <f>IFERROR(IF($B35="","",MONTH($B35)),"")</f>
        <v/>
      </c>
      <c r="E35" s="6">
        <f>IFERROR(IF($D35="","",CHOOSE($D35,"Janeiro","Fevereiro","Março","Abril","Maio","Junho","Julho","Agosto","Setembro","Outubro","Novembro","Dezembro")),"")</f>
        <v/>
      </c>
      <c r="F35" s="16" t="n"/>
      <c r="G35" s="16" t="n"/>
      <c r="H35" s="16" t="n"/>
      <c r="I35" s="17" t="n"/>
      <c r="J35" s="17" t="n"/>
      <c r="K35" s="17" t="n"/>
      <c r="L35" s="17" t="n"/>
      <c r="M35" s="17" t="n"/>
      <c r="N35" s="18" t="n"/>
      <c r="O35" s="19" t="n"/>
      <c r="P35" s="17" t="n"/>
      <c r="Q35" s="20">
        <f>IFERROR(IF(OR($B35="",$N35="",$O35="",$P35=""),"",$N35*$O35),"")</f>
        <v/>
      </c>
      <c r="R35" s="20">
        <f>IFERROR(IF(OR($B35="",$N35="",$O35="",$P35=""),"",$N35+$Q35),"")</f>
        <v/>
      </c>
      <c r="S35" s="20">
        <f>IFERROR(IF(OR($B35="",$N35=""),"",IF($H35="Venda",$N35,IF($P35="IVA não dedutível",$N35+$Q35,$N35))),"")</f>
        <v/>
      </c>
      <c r="T35" s="20">
        <f>IFERROR(IF(OR($B35="",$N35="",$O35="",$P35=""),"",IF($P35="IVA liquidado",$Q35,IF($P35="IVA dedutível",- $Q35,0))),"")</f>
        <v/>
      </c>
      <c r="U35" s="14">
        <f>IF(AND($B35="",$N35=""),"",IFERROR(IF(OR($B35="",$F35="",$G35="",$H35="",$I35="",$N35="",$O35="",$P35=""),"Completar dados",IF(OR(AND($F35="Realizado",$G35&lt;&gt;"Realizado"),AND($F35="Orçamentado",NOT(OR($G35="Base",$G35="Otimista",$G35="Conservador"))),AND($P35="Sem IVA",$O35&lt;&gt;0)),"Verificar","OK")),"Verificar"))</f>
        <v/>
      </c>
    </row>
    <row r="36">
      <c r="A36" s="14">
        <f>IF($B36="","",ROW()-11)</f>
        <v/>
      </c>
      <c r="B36" s="15" t="n"/>
      <c r="C36" s="14">
        <f>IFERROR(IF($B36="","",YEAR($B36)),"")</f>
        <v/>
      </c>
      <c r="D36" s="14">
        <f>IFERROR(IF($B36="","",MONTH($B36)),"")</f>
        <v/>
      </c>
      <c r="E36" s="6">
        <f>IFERROR(IF($D36="","",CHOOSE($D36,"Janeiro","Fevereiro","Março","Abril","Maio","Junho","Julho","Agosto","Setembro","Outubro","Novembro","Dezembro")),"")</f>
        <v/>
      </c>
      <c r="F36" s="16" t="n"/>
      <c r="G36" s="16" t="n"/>
      <c r="H36" s="16" t="n"/>
      <c r="I36" s="17" t="n"/>
      <c r="J36" s="17" t="n"/>
      <c r="K36" s="17" t="n"/>
      <c r="L36" s="17" t="n"/>
      <c r="M36" s="17" t="n"/>
      <c r="N36" s="18" t="n"/>
      <c r="O36" s="19" t="n"/>
      <c r="P36" s="17" t="n"/>
      <c r="Q36" s="20">
        <f>IFERROR(IF(OR($B36="",$N36="",$O36="",$P36=""),"",$N36*$O36),"")</f>
        <v/>
      </c>
      <c r="R36" s="20">
        <f>IFERROR(IF(OR($B36="",$N36="",$O36="",$P36=""),"",$N36+$Q36),"")</f>
        <v/>
      </c>
      <c r="S36" s="20">
        <f>IFERROR(IF(OR($B36="",$N36=""),"",IF($H36="Venda",$N36,IF($P36="IVA não dedutível",$N36+$Q36,$N36))),"")</f>
        <v/>
      </c>
      <c r="T36" s="20">
        <f>IFERROR(IF(OR($B36="",$N36="",$O36="",$P36=""),"",IF($P36="IVA liquidado",$Q36,IF($P36="IVA dedutível",- $Q36,0))),"")</f>
        <v/>
      </c>
      <c r="U36" s="14">
        <f>IF(AND($B36="",$N36=""),"",IFERROR(IF(OR($B36="",$F36="",$G36="",$H36="",$I36="",$N36="",$O36="",$P36=""),"Completar dados",IF(OR(AND($F36="Realizado",$G36&lt;&gt;"Realizado"),AND($F36="Orçamentado",NOT(OR($G36="Base",$G36="Otimista",$G36="Conservador"))),AND($P36="Sem IVA",$O36&lt;&gt;0)),"Verificar","OK")),"Verificar"))</f>
        <v/>
      </c>
    </row>
    <row r="37">
      <c r="A37" s="14">
        <f>IF($B37="","",ROW()-11)</f>
        <v/>
      </c>
      <c r="B37" s="15" t="n"/>
      <c r="C37" s="14">
        <f>IFERROR(IF($B37="","",YEAR($B37)),"")</f>
        <v/>
      </c>
      <c r="D37" s="14">
        <f>IFERROR(IF($B37="","",MONTH($B37)),"")</f>
        <v/>
      </c>
      <c r="E37" s="6">
        <f>IFERROR(IF($D37="","",CHOOSE($D37,"Janeiro","Fevereiro","Março","Abril","Maio","Junho","Julho","Agosto","Setembro","Outubro","Novembro","Dezembro")),"")</f>
        <v/>
      </c>
      <c r="F37" s="16" t="n"/>
      <c r="G37" s="16" t="n"/>
      <c r="H37" s="16" t="n"/>
      <c r="I37" s="17" t="n"/>
      <c r="J37" s="17" t="n"/>
      <c r="K37" s="17" t="n"/>
      <c r="L37" s="17" t="n"/>
      <c r="M37" s="17" t="n"/>
      <c r="N37" s="18" t="n"/>
      <c r="O37" s="19" t="n"/>
      <c r="P37" s="17" t="n"/>
      <c r="Q37" s="20">
        <f>IFERROR(IF(OR($B37="",$N37="",$O37="",$P37=""),"",$N37*$O37),"")</f>
        <v/>
      </c>
      <c r="R37" s="20">
        <f>IFERROR(IF(OR($B37="",$N37="",$O37="",$P37=""),"",$N37+$Q37),"")</f>
        <v/>
      </c>
      <c r="S37" s="20">
        <f>IFERROR(IF(OR($B37="",$N37=""),"",IF($H37="Venda",$N37,IF($P37="IVA não dedutível",$N37+$Q37,$N37))),"")</f>
        <v/>
      </c>
      <c r="T37" s="20">
        <f>IFERROR(IF(OR($B37="",$N37="",$O37="",$P37=""),"",IF($P37="IVA liquidado",$Q37,IF($P37="IVA dedutível",- $Q37,0))),"")</f>
        <v/>
      </c>
      <c r="U37" s="14">
        <f>IF(AND($B37="",$N37=""),"",IFERROR(IF(OR($B37="",$F37="",$G37="",$H37="",$I37="",$N37="",$O37="",$P37=""),"Completar dados",IF(OR(AND($F37="Realizado",$G37&lt;&gt;"Realizado"),AND($F37="Orçamentado",NOT(OR($G37="Base",$G37="Otimista",$G37="Conservador"))),AND($P37="Sem IVA",$O37&lt;&gt;0)),"Verificar","OK")),"Verificar"))</f>
        <v/>
      </c>
    </row>
    <row r="38">
      <c r="A38" s="14">
        <f>IF($B38="","",ROW()-11)</f>
        <v/>
      </c>
      <c r="B38" s="15" t="n"/>
      <c r="C38" s="14">
        <f>IFERROR(IF($B38="","",YEAR($B38)),"")</f>
        <v/>
      </c>
      <c r="D38" s="14">
        <f>IFERROR(IF($B38="","",MONTH($B38)),"")</f>
        <v/>
      </c>
      <c r="E38" s="6">
        <f>IFERROR(IF($D38="","",CHOOSE($D38,"Janeiro","Fevereiro","Março","Abril","Maio","Junho","Julho","Agosto","Setembro","Outubro","Novembro","Dezembro")),"")</f>
        <v/>
      </c>
      <c r="F38" s="16" t="n"/>
      <c r="G38" s="16" t="n"/>
      <c r="H38" s="16" t="n"/>
      <c r="I38" s="17" t="n"/>
      <c r="J38" s="17" t="n"/>
      <c r="K38" s="17" t="n"/>
      <c r="L38" s="17" t="n"/>
      <c r="M38" s="17" t="n"/>
      <c r="N38" s="18" t="n"/>
      <c r="O38" s="19" t="n"/>
      <c r="P38" s="17" t="n"/>
      <c r="Q38" s="20">
        <f>IFERROR(IF(OR($B38="",$N38="",$O38="",$P38=""),"",$N38*$O38),"")</f>
        <v/>
      </c>
      <c r="R38" s="20">
        <f>IFERROR(IF(OR($B38="",$N38="",$O38="",$P38=""),"",$N38+$Q38),"")</f>
        <v/>
      </c>
      <c r="S38" s="20">
        <f>IFERROR(IF(OR($B38="",$N38=""),"",IF($H38="Venda",$N38,IF($P38="IVA não dedutível",$N38+$Q38,$N38))),"")</f>
        <v/>
      </c>
      <c r="T38" s="20">
        <f>IFERROR(IF(OR($B38="",$N38="",$O38="",$P38=""),"",IF($P38="IVA liquidado",$Q38,IF($P38="IVA dedutível",- $Q38,0))),"")</f>
        <v/>
      </c>
      <c r="U38" s="14">
        <f>IF(AND($B38="",$N38=""),"",IFERROR(IF(OR($B38="",$F38="",$G38="",$H38="",$I38="",$N38="",$O38="",$P38=""),"Completar dados",IF(OR(AND($F38="Realizado",$G38&lt;&gt;"Realizado"),AND($F38="Orçamentado",NOT(OR($G38="Base",$G38="Otimista",$G38="Conservador"))),AND($P38="Sem IVA",$O38&lt;&gt;0)),"Verificar","OK")),"Verificar"))</f>
        <v/>
      </c>
    </row>
    <row r="39">
      <c r="A39" s="14">
        <f>IF($B39="","",ROW()-11)</f>
        <v/>
      </c>
      <c r="B39" s="15" t="n"/>
      <c r="C39" s="14">
        <f>IFERROR(IF($B39="","",YEAR($B39)),"")</f>
        <v/>
      </c>
      <c r="D39" s="14">
        <f>IFERROR(IF($B39="","",MONTH($B39)),"")</f>
        <v/>
      </c>
      <c r="E39" s="6">
        <f>IFERROR(IF($D39="","",CHOOSE($D39,"Janeiro","Fevereiro","Março","Abril","Maio","Junho","Julho","Agosto","Setembro","Outubro","Novembro","Dezembro")),"")</f>
        <v/>
      </c>
      <c r="F39" s="16" t="n"/>
      <c r="G39" s="16" t="n"/>
      <c r="H39" s="16" t="n"/>
      <c r="I39" s="17" t="n"/>
      <c r="J39" s="17" t="n"/>
      <c r="K39" s="17" t="n"/>
      <c r="L39" s="17" t="n"/>
      <c r="M39" s="17" t="n"/>
      <c r="N39" s="18" t="n"/>
      <c r="O39" s="19" t="n"/>
      <c r="P39" s="17" t="n"/>
      <c r="Q39" s="20">
        <f>IFERROR(IF(OR($B39="",$N39="",$O39="",$P39=""),"",$N39*$O39),"")</f>
        <v/>
      </c>
      <c r="R39" s="20">
        <f>IFERROR(IF(OR($B39="",$N39="",$O39="",$P39=""),"",$N39+$Q39),"")</f>
        <v/>
      </c>
      <c r="S39" s="20">
        <f>IFERROR(IF(OR($B39="",$N39=""),"",IF($H39="Venda",$N39,IF($P39="IVA não dedutível",$N39+$Q39,$N39))),"")</f>
        <v/>
      </c>
      <c r="T39" s="20">
        <f>IFERROR(IF(OR($B39="",$N39="",$O39="",$P39=""),"",IF($P39="IVA liquidado",$Q39,IF($P39="IVA dedutível",- $Q39,0))),"")</f>
        <v/>
      </c>
      <c r="U39" s="14">
        <f>IF(AND($B39="",$N39=""),"",IFERROR(IF(OR($B39="",$F39="",$G39="",$H39="",$I39="",$N39="",$O39="",$P39=""),"Completar dados",IF(OR(AND($F39="Realizado",$G39&lt;&gt;"Realizado"),AND($F39="Orçamentado",NOT(OR($G39="Base",$G39="Otimista",$G39="Conservador"))),AND($P39="Sem IVA",$O39&lt;&gt;0)),"Verificar","OK")),"Verificar"))</f>
        <v/>
      </c>
    </row>
    <row r="40">
      <c r="A40" s="14">
        <f>IF($B40="","",ROW()-11)</f>
        <v/>
      </c>
      <c r="B40" s="15" t="n"/>
      <c r="C40" s="14">
        <f>IFERROR(IF($B40="","",YEAR($B40)),"")</f>
        <v/>
      </c>
      <c r="D40" s="14">
        <f>IFERROR(IF($B40="","",MONTH($B40)),"")</f>
        <v/>
      </c>
      <c r="E40" s="6">
        <f>IFERROR(IF($D40="","",CHOOSE($D40,"Janeiro","Fevereiro","Março","Abril","Maio","Junho","Julho","Agosto","Setembro","Outubro","Novembro","Dezembro")),"")</f>
        <v/>
      </c>
      <c r="F40" s="16" t="n"/>
      <c r="G40" s="16" t="n"/>
      <c r="H40" s="16" t="n"/>
      <c r="I40" s="17" t="n"/>
      <c r="J40" s="17" t="n"/>
      <c r="K40" s="17" t="n"/>
      <c r="L40" s="17" t="n"/>
      <c r="M40" s="17" t="n"/>
      <c r="N40" s="18" t="n"/>
      <c r="O40" s="19" t="n"/>
      <c r="P40" s="17" t="n"/>
      <c r="Q40" s="20">
        <f>IFERROR(IF(OR($B40="",$N40="",$O40="",$P40=""),"",$N40*$O40),"")</f>
        <v/>
      </c>
      <c r="R40" s="20">
        <f>IFERROR(IF(OR($B40="",$N40="",$O40="",$P40=""),"",$N40+$Q40),"")</f>
        <v/>
      </c>
      <c r="S40" s="20">
        <f>IFERROR(IF(OR($B40="",$N40=""),"",IF($H40="Venda",$N40,IF($P40="IVA não dedutível",$N40+$Q40,$N40))),"")</f>
        <v/>
      </c>
      <c r="T40" s="20">
        <f>IFERROR(IF(OR($B40="",$N40="",$O40="",$P40=""),"",IF($P40="IVA liquidado",$Q40,IF($P40="IVA dedutível",- $Q40,0))),"")</f>
        <v/>
      </c>
      <c r="U40" s="14">
        <f>IF(AND($B40="",$N40=""),"",IFERROR(IF(OR($B40="",$F40="",$G40="",$H40="",$I40="",$N40="",$O40="",$P40=""),"Completar dados",IF(OR(AND($F40="Realizado",$G40&lt;&gt;"Realizado"),AND($F40="Orçamentado",NOT(OR($G40="Base",$G40="Otimista",$G40="Conservador"))),AND($P40="Sem IVA",$O40&lt;&gt;0)),"Verificar","OK")),"Verificar"))</f>
        <v/>
      </c>
    </row>
    <row r="41">
      <c r="A41" s="14">
        <f>IF($B41="","",ROW()-11)</f>
        <v/>
      </c>
      <c r="B41" s="15" t="n"/>
      <c r="C41" s="14">
        <f>IFERROR(IF($B41="","",YEAR($B41)),"")</f>
        <v/>
      </c>
      <c r="D41" s="14">
        <f>IFERROR(IF($B41="","",MONTH($B41)),"")</f>
        <v/>
      </c>
      <c r="E41" s="6">
        <f>IFERROR(IF($D41="","",CHOOSE($D41,"Janeiro","Fevereiro","Março","Abril","Maio","Junho","Julho","Agosto","Setembro","Outubro","Novembro","Dezembro")),"")</f>
        <v/>
      </c>
      <c r="F41" s="16" t="n"/>
      <c r="G41" s="16" t="n"/>
      <c r="H41" s="16" t="n"/>
      <c r="I41" s="17" t="n"/>
      <c r="J41" s="17" t="n"/>
      <c r="K41" s="17" t="n"/>
      <c r="L41" s="17" t="n"/>
      <c r="M41" s="17" t="n"/>
      <c r="N41" s="18" t="n"/>
      <c r="O41" s="19" t="n"/>
      <c r="P41" s="17" t="n"/>
      <c r="Q41" s="20">
        <f>IFERROR(IF(OR($B41="",$N41="",$O41="",$P41=""),"",$N41*$O41),"")</f>
        <v/>
      </c>
      <c r="R41" s="20">
        <f>IFERROR(IF(OR($B41="",$N41="",$O41="",$P41=""),"",$N41+$Q41),"")</f>
        <v/>
      </c>
      <c r="S41" s="20">
        <f>IFERROR(IF(OR($B41="",$N41=""),"",IF($H41="Venda",$N41,IF($P41="IVA não dedutível",$N41+$Q41,$N41))),"")</f>
        <v/>
      </c>
      <c r="T41" s="20">
        <f>IFERROR(IF(OR($B41="",$N41="",$O41="",$P41=""),"",IF($P41="IVA liquidado",$Q41,IF($P41="IVA dedutível",- $Q41,0))),"")</f>
        <v/>
      </c>
      <c r="U41" s="14">
        <f>IF(AND($B41="",$N41=""),"",IFERROR(IF(OR($B41="",$F41="",$G41="",$H41="",$I41="",$N41="",$O41="",$P41=""),"Completar dados",IF(OR(AND($F41="Realizado",$G41&lt;&gt;"Realizado"),AND($F41="Orçamentado",NOT(OR($G41="Base",$G41="Otimista",$G41="Conservador"))),AND($P41="Sem IVA",$O41&lt;&gt;0)),"Verificar","OK")),"Verificar"))</f>
        <v/>
      </c>
    </row>
    <row r="42">
      <c r="A42" s="14">
        <f>IF($B42="","",ROW()-11)</f>
        <v/>
      </c>
      <c r="B42" s="15" t="n"/>
      <c r="C42" s="14">
        <f>IFERROR(IF($B42="","",YEAR($B42)),"")</f>
        <v/>
      </c>
      <c r="D42" s="14">
        <f>IFERROR(IF($B42="","",MONTH($B42)),"")</f>
        <v/>
      </c>
      <c r="E42" s="6">
        <f>IFERROR(IF($D42="","",CHOOSE($D42,"Janeiro","Fevereiro","Março","Abril","Maio","Junho","Julho","Agosto","Setembro","Outubro","Novembro","Dezembro")),"")</f>
        <v/>
      </c>
      <c r="F42" s="16" t="n"/>
      <c r="G42" s="16" t="n"/>
      <c r="H42" s="16" t="n"/>
      <c r="I42" s="17" t="n"/>
      <c r="J42" s="17" t="n"/>
      <c r="K42" s="17" t="n"/>
      <c r="L42" s="17" t="n"/>
      <c r="M42" s="17" t="n"/>
      <c r="N42" s="18" t="n"/>
      <c r="O42" s="19" t="n"/>
      <c r="P42" s="17" t="n"/>
      <c r="Q42" s="20">
        <f>IFERROR(IF(OR($B42="",$N42="",$O42="",$P42=""),"",$N42*$O42),"")</f>
        <v/>
      </c>
      <c r="R42" s="20">
        <f>IFERROR(IF(OR($B42="",$N42="",$O42="",$P42=""),"",$N42+$Q42),"")</f>
        <v/>
      </c>
      <c r="S42" s="20">
        <f>IFERROR(IF(OR($B42="",$N42=""),"",IF($H42="Venda",$N42,IF($P42="IVA não dedutível",$N42+$Q42,$N42))),"")</f>
        <v/>
      </c>
      <c r="T42" s="20">
        <f>IFERROR(IF(OR($B42="",$N42="",$O42="",$P42=""),"",IF($P42="IVA liquidado",$Q42,IF($P42="IVA dedutível",- $Q42,0))),"")</f>
        <v/>
      </c>
      <c r="U42" s="14">
        <f>IF(AND($B42="",$N42=""),"",IFERROR(IF(OR($B42="",$F42="",$G42="",$H42="",$I42="",$N42="",$O42="",$P42=""),"Completar dados",IF(OR(AND($F42="Realizado",$G42&lt;&gt;"Realizado"),AND($F42="Orçamentado",NOT(OR($G42="Base",$G42="Otimista",$G42="Conservador"))),AND($P42="Sem IVA",$O42&lt;&gt;0)),"Verificar","OK")),"Verificar"))</f>
        <v/>
      </c>
    </row>
    <row r="43">
      <c r="A43" s="14">
        <f>IF($B43="","",ROW()-11)</f>
        <v/>
      </c>
      <c r="B43" s="15" t="n"/>
      <c r="C43" s="14">
        <f>IFERROR(IF($B43="","",YEAR($B43)),"")</f>
        <v/>
      </c>
      <c r="D43" s="14">
        <f>IFERROR(IF($B43="","",MONTH($B43)),"")</f>
        <v/>
      </c>
      <c r="E43" s="6">
        <f>IFERROR(IF($D43="","",CHOOSE($D43,"Janeiro","Fevereiro","Março","Abril","Maio","Junho","Julho","Agosto","Setembro","Outubro","Novembro","Dezembro")),"")</f>
        <v/>
      </c>
      <c r="F43" s="16" t="n"/>
      <c r="G43" s="16" t="n"/>
      <c r="H43" s="16" t="n"/>
      <c r="I43" s="17" t="n"/>
      <c r="J43" s="17" t="n"/>
      <c r="K43" s="17" t="n"/>
      <c r="L43" s="17" t="n"/>
      <c r="M43" s="17" t="n"/>
      <c r="N43" s="18" t="n"/>
      <c r="O43" s="19" t="n"/>
      <c r="P43" s="17" t="n"/>
      <c r="Q43" s="20">
        <f>IFERROR(IF(OR($B43="",$N43="",$O43="",$P43=""),"",$N43*$O43),"")</f>
        <v/>
      </c>
      <c r="R43" s="20">
        <f>IFERROR(IF(OR($B43="",$N43="",$O43="",$P43=""),"",$N43+$Q43),"")</f>
        <v/>
      </c>
      <c r="S43" s="20">
        <f>IFERROR(IF(OR($B43="",$N43=""),"",IF($H43="Venda",$N43,IF($P43="IVA não dedutível",$N43+$Q43,$N43))),"")</f>
        <v/>
      </c>
      <c r="T43" s="20">
        <f>IFERROR(IF(OR($B43="",$N43="",$O43="",$P43=""),"",IF($P43="IVA liquidado",$Q43,IF($P43="IVA dedutível",- $Q43,0))),"")</f>
        <v/>
      </c>
      <c r="U43" s="14">
        <f>IF(AND($B43="",$N43=""),"",IFERROR(IF(OR($B43="",$F43="",$G43="",$H43="",$I43="",$N43="",$O43="",$P43=""),"Completar dados",IF(OR(AND($F43="Realizado",$G43&lt;&gt;"Realizado"),AND($F43="Orçamentado",NOT(OR($G43="Base",$G43="Otimista",$G43="Conservador"))),AND($P43="Sem IVA",$O43&lt;&gt;0)),"Verificar","OK")),"Verificar"))</f>
        <v/>
      </c>
    </row>
    <row r="44">
      <c r="A44" s="14">
        <f>IF($B44="","",ROW()-11)</f>
        <v/>
      </c>
      <c r="B44" s="15" t="n"/>
      <c r="C44" s="14">
        <f>IFERROR(IF($B44="","",YEAR($B44)),"")</f>
        <v/>
      </c>
      <c r="D44" s="14">
        <f>IFERROR(IF($B44="","",MONTH($B44)),"")</f>
        <v/>
      </c>
      <c r="E44" s="6">
        <f>IFERROR(IF($D44="","",CHOOSE($D44,"Janeiro","Fevereiro","Março","Abril","Maio","Junho","Julho","Agosto","Setembro","Outubro","Novembro","Dezembro")),"")</f>
        <v/>
      </c>
      <c r="F44" s="16" t="n"/>
      <c r="G44" s="16" t="n"/>
      <c r="H44" s="16" t="n"/>
      <c r="I44" s="17" t="n"/>
      <c r="J44" s="17" t="n"/>
      <c r="K44" s="17" t="n"/>
      <c r="L44" s="17" t="n"/>
      <c r="M44" s="17" t="n"/>
      <c r="N44" s="18" t="n"/>
      <c r="O44" s="19" t="n"/>
      <c r="P44" s="17" t="n"/>
      <c r="Q44" s="20">
        <f>IFERROR(IF(OR($B44="",$N44="",$O44="",$P44=""),"",$N44*$O44),"")</f>
        <v/>
      </c>
      <c r="R44" s="20">
        <f>IFERROR(IF(OR($B44="",$N44="",$O44="",$P44=""),"",$N44+$Q44),"")</f>
        <v/>
      </c>
      <c r="S44" s="20">
        <f>IFERROR(IF(OR($B44="",$N44=""),"",IF($H44="Venda",$N44,IF($P44="IVA não dedutível",$N44+$Q44,$N44))),"")</f>
        <v/>
      </c>
      <c r="T44" s="20">
        <f>IFERROR(IF(OR($B44="",$N44="",$O44="",$P44=""),"",IF($P44="IVA liquidado",$Q44,IF($P44="IVA dedutível",- $Q44,0))),"")</f>
        <v/>
      </c>
      <c r="U44" s="14">
        <f>IF(AND($B44="",$N44=""),"",IFERROR(IF(OR($B44="",$F44="",$G44="",$H44="",$I44="",$N44="",$O44="",$P44=""),"Completar dados",IF(OR(AND($F44="Realizado",$G44&lt;&gt;"Realizado"),AND($F44="Orçamentado",NOT(OR($G44="Base",$G44="Otimista",$G44="Conservador"))),AND($P44="Sem IVA",$O44&lt;&gt;0)),"Verificar","OK")),"Verificar"))</f>
        <v/>
      </c>
    </row>
    <row r="45">
      <c r="A45" s="14">
        <f>IF($B45="","",ROW()-11)</f>
        <v/>
      </c>
      <c r="B45" s="15" t="n"/>
      <c r="C45" s="14">
        <f>IFERROR(IF($B45="","",YEAR($B45)),"")</f>
        <v/>
      </c>
      <c r="D45" s="14">
        <f>IFERROR(IF($B45="","",MONTH($B45)),"")</f>
        <v/>
      </c>
      <c r="E45" s="6">
        <f>IFERROR(IF($D45="","",CHOOSE($D45,"Janeiro","Fevereiro","Março","Abril","Maio","Junho","Julho","Agosto","Setembro","Outubro","Novembro","Dezembro")),"")</f>
        <v/>
      </c>
      <c r="F45" s="16" t="n"/>
      <c r="G45" s="16" t="n"/>
      <c r="H45" s="16" t="n"/>
      <c r="I45" s="17" t="n"/>
      <c r="J45" s="17" t="n"/>
      <c r="K45" s="17" t="n"/>
      <c r="L45" s="17" t="n"/>
      <c r="M45" s="17" t="n"/>
      <c r="N45" s="18" t="n"/>
      <c r="O45" s="19" t="n"/>
      <c r="P45" s="17" t="n"/>
      <c r="Q45" s="20">
        <f>IFERROR(IF(OR($B45="",$N45="",$O45="",$P45=""),"",$N45*$O45),"")</f>
        <v/>
      </c>
      <c r="R45" s="20">
        <f>IFERROR(IF(OR($B45="",$N45="",$O45="",$P45=""),"",$N45+$Q45),"")</f>
        <v/>
      </c>
      <c r="S45" s="20">
        <f>IFERROR(IF(OR($B45="",$N45=""),"",IF($H45="Venda",$N45,IF($P45="IVA não dedutível",$N45+$Q45,$N45))),"")</f>
        <v/>
      </c>
      <c r="T45" s="20">
        <f>IFERROR(IF(OR($B45="",$N45="",$O45="",$P45=""),"",IF($P45="IVA liquidado",$Q45,IF($P45="IVA dedutível",- $Q45,0))),"")</f>
        <v/>
      </c>
      <c r="U45" s="14">
        <f>IF(AND($B45="",$N45=""),"",IFERROR(IF(OR($B45="",$F45="",$G45="",$H45="",$I45="",$N45="",$O45="",$P45=""),"Completar dados",IF(OR(AND($F45="Realizado",$G45&lt;&gt;"Realizado"),AND($F45="Orçamentado",NOT(OR($G45="Base",$G45="Otimista",$G45="Conservador"))),AND($P45="Sem IVA",$O45&lt;&gt;0)),"Verificar","OK")),"Verificar"))</f>
        <v/>
      </c>
    </row>
    <row r="46">
      <c r="A46" s="14">
        <f>IF($B46="","",ROW()-11)</f>
        <v/>
      </c>
      <c r="B46" s="15" t="n"/>
      <c r="C46" s="14">
        <f>IFERROR(IF($B46="","",YEAR($B46)),"")</f>
        <v/>
      </c>
      <c r="D46" s="14">
        <f>IFERROR(IF($B46="","",MONTH($B46)),"")</f>
        <v/>
      </c>
      <c r="E46" s="6">
        <f>IFERROR(IF($D46="","",CHOOSE($D46,"Janeiro","Fevereiro","Março","Abril","Maio","Junho","Julho","Agosto","Setembro","Outubro","Novembro","Dezembro")),"")</f>
        <v/>
      </c>
      <c r="F46" s="16" t="n"/>
      <c r="G46" s="16" t="n"/>
      <c r="H46" s="16" t="n"/>
      <c r="I46" s="17" t="n"/>
      <c r="J46" s="17" t="n"/>
      <c r="K46" s="17" t="n"/>
      <c r="L46" s="17" t="n"/>
      <c r="M46" s="17" t="n"/>
      <c r="N46" s="18" t="n"/>
      <c r="O46" s="19" t="n"/>
      <c r="P46" s="17" t="n"/>
      <c r="Q46" s="20">
        <f>IFERROR(IF(OR($B46="",$N46="",$O46="",$P46=""),"",$N46*$O46),"")</f>
        <v/>
      </c>
      <c r="R46" s="20">
        <f>IFERROR(IF(OR($B46="",$N46="",$O46="",$P46=""),"",$N46+$Q46),"")</f>
        <v/>
      </c>
      <c r="S46" s="20">
        <f>IFERROR(IF(OR($B46="",$N46=""),"",IF($H46="Venda",$N46,IF($P46="IVA não dedutível",$N46+$Q46,$N46))),"")</f>
        <v/>
      </c>
      <c r="T46" s="20">
        <f>IFERROR(IF(OR($B46="",$N46="",$O46="",$P46=""),"",IF($P46="IVA liquidado",$Q46,IF($P46="IVA dedutível",- $Q46,0))),"")</f>
        <v/>
      </c>
      <c r="U46" s="14">
        <f>IF(AND($B46="",$N46=""),"",IFERROR(IF(OR($B46="",$F46="",$G46="",$H46="",$I46="",$N46="",$O46="",$P46=""),"Completar dados",IF(OR(AND($F46="Realizado",$G46&lt;&gt;"Realizado"),AND($F46="Orçamentado",NOT(OR($G46="Base",$G46="Otimista",$G46="Conservador"))),AND($P46="Sem IVA",$O46&lt;&gt;0)),"Verificar","OK")),"Verificar"))</f>
        <v/>
      </c>
    </row>
    <row r="47">
      <c r="A47" s="14">
        <f>IF($B47="","",ROW()-11)</f>
        <v/>
      </c>
      <c r="B47" s="15" t="n"/>
      <c r="C47" s="14">
        <f>IFERROR(IF($B47="","",YEAR($B47)),"")</f>
        <v/>
      </c>
      <c r="D47" s="14">
        <f>IFERROR(IF($B47="","",MONTH($B47)),"")</f>
        <v/>
      </c>
      <c r="E47" s="6">
        <f>IFERROR(IF($D47="","",CHOOSE($D47,"Janeiro","Fevereiro","Março","Abril","Maio","Junho","Julho","Agosto","Setembro","Outubro","Novembro","Dezembro")),"")</f>
        <v/>
      </c>
      <c r="F47" s="16" t="n"/>
      <c r="G47" s="16" t="n"/>
      <c r="H47" s="16" t="n"/>
      <c r="I47" s="17" t="n"/>
      <c r="J47" s="17" t="n"/>
      <c r="K47" s="17" t="n"/>
      <c r="L47" s="17" t="n"/>
      <c r="M47" s="17" t="n"/>
      <c r="N47" s="18" t="n"/>
      <c r="O47" s="19" t="n"/>
      <c r="P47" s="17" t="n"/>
      <c r="Q47" s="20">
        <f>IFERROR(IF(OR($B47="",$N47="",$O47="",$P47=""),"",$N47*$O47),"")</f>
        <v/>
      </c>
      <c r="R47" s="20">
        <f>IFERROR(IF(OR($B47="",$N47="",$O47="",$P47=""),"",$N47+$Q47),"")</f>
        <v/>
      </c>
      <c r="S47" s="20">
        <f>IFERROR(IF(OR($B47="",$N47=""),"",IF($H47="Venda",$N47,IF($P47="IVA não dedutível",$N47+$Q47,$N47))),"")</f>
        <v/>
      </c>
      <c r="T47" s="20">
        <f>IFERROR(IF(OR($B47="",$N47="",$O47="",$P47=""),"",IF($P47="IVA liquidado",$Q47,IF($P47="IVA dedutível",- $Q47,0))),"")</f>
        <v/>
      </c>
      <c r="U47" s="14">
        <f>IF(AND($B47="",$N47=""),"",IFERROR(IF(OR($B47="",$F47="",$G47="",$H47="",$I47="",$N47="",$O47="",$P47=""),"Completar dados",IF(OR(AND($F47="Realizado",$G47&lt;&gt;"Realizado"),AND($F47="Orçamentado",NOT(OR($G47="Base",$G47="Otimista",$G47="Conservador"))),AND($P47="Sem IVA",$O47&lt;&gt;0)),"Verificar","OK")),"Verificar"))</f>
        <v/>
      </c>
    </row>
    <row r="48">
      <c r="A48" s="14">
        <f>IF($B48="","",ROW()-11)</f>
        <v/>
      </c>
      <c r="B48" s="15" t="n"/>
      <c r="C48" s="14">
        <f>IFERROR(IF($B48="","",YEAR($B48)),"")</f>
        <v/>
      </c>
      <c r="D48" s="14">
        <f>IFERROR(IF($B48="","",MONTH($B48)),"")</f>
        <v/>
      </c>
      <c r="E48" s="6">
        <f>IFERROR(IF($D48="","",CHOOSE($D48,"Janeiro","Fevereiro","Março","Abril","Maio","Junho","Julho","Agosto","Setembro","Outubro","Novembro","Dezembro")),"")</f>
        <v/>
      </c>
      <c r="F48" s="16" t="n"/>
      <c r="G48" s="16" t="n"/>
      <c r="H48" s="16" t="n"/>
      <c r="I48" s="17" t="n"/>
      <c r="J48" s="17" t="n"/>
      <c r="K48" s="17" t="n"/>
      <c r="L48" s="17" t="n"/>
      <c r="M48" s="17" t="n"/>
      <c r="N48" s="18" t="n"/>
      <c r="O48" s="19" t="n"/>
      <c r="P48" s="17" t="n"/>
      <c r="Q48" s="20">
        <f>IFERROR(IF(OR($B48="",$N48="",$O48="",$P48=""),"",$N48*$O48),"")</f>
        <v/>
      </c>
      <c r="R48" s="20">
        <f>IFERROR(IF(OR($B48="",$N48="",$O48="",$P48=""),"",$N48+$Q48),"")</f>
        <v/>
      </c>
      <c r="S48" s="20">
        <f>IFERROR(IF(OR($B48="",$N48=""),"",IF($H48="Venda",$N48,IF($P48="IVA não dedutível",$N48+$Q48,$N48))),"")</f>
        <v/>
      </c>
      <c r="T48" s="20">
        <f>IFERROR(IF(OR($B48="",$N48="",$O48="",$P48=""),"",IF($P48="IVA liquidado",$Q48,IF($P48="IVA dedutível",- $Q48,0))),"")</f>
        <v/>
      </c>
      <c r="U48" s="14">
        <f>IF(AND($B48="",$N48=""),"",IFERROR(IF(OR($B48="",$F48="",$G48="",$H48="",$I48="",$N48="",$O48="",$P48=""),"Completar dados",IF(OR(AND($F48="Realizado",$G48&lt;&gt;"Realizado"),AND($F48="Orçamentado",NOT(OR($G48="Base",$G48="Otimista",$G48="Conservador"))),AND($P48="Sem IVA",$O48&lt;&gt;0)),"Verificar","OK")),"Verificar"))</f>
        <v/>
      </c>
    </row>
    <row r="49">
      <c r="A49" s="14">
        <f>IF($B49="","",ROW()-11)</f>
        <v/>
      </c>
      <c r="B49" s="15" t="n"/>
      <c r="C49" s="14">
        <f>IFERROR(IF($B49="","",YEAR($B49)),"")</f>
        <v/>
      </c>
      <c r="D49" s="14">
        <f>IFERROR(IF($B49="","",MONTH($B49)),"")</f>
        <v/>
      </c>
      <c r="E49" s="6">
        <f>IFERROR(IF($D49="","",CHOOSE($D49,"Janeiro","Fevereiro","Março","Abril","Maio","Junho","Julho","Agosto","Setembro","Outubro","Novembro","Dezembro")),"")</f>
        <v/>
      </c>
      <c r="F49" s="16" t="n"/>
      <c r="G49" s="16" t="n"/>
      <c r="H49" s="16" t="n"/>
      <c r="I49" s="17" t="n"/>
      <c r="J49" s="17" t="n"/>
      <c r="K49" s="17" t="n"/>
      <c r="L49" s="17" t="n"/>
      <c r="M49" s="17" t="n"/>
      <c r="N49" s="18" t="n"/>
      <c r="O49" s="19" t="n"/>
      <c r="P49" s="17" t="n"/>
      <c r="Q49" s="20">
        <f>IFERROR(IF(OR($B49="",$N49="",$O49="",$P49=""),"",$N49*$O49),"")</f>
        <v/>
      </c>
      <c r="R49" s="20">
        <f>IFERROR(IF(OR($B49="",$N49="",$O49="",$P49=""),"",$N49+$Q49),"")</f>
        <v/>
      </c>
      <c r="S49" s="20">
        <f>IFERROR(IF(OR($B49="",$N49=""),"",IF($H49="Venda",$N49,IF($P49="IVA não dedutível",$N49+$Q49,$N49))),"")</f>
        <v/>
      </c>
      <c r="T49" s="20">
        <f>IFERROR(IF(OR($B49="",$N49="",$O49="",$P49=""),"",IF($P49="IVA liquidado",$Q49,IF($P49="IVA dedutível",- $Q49,0))),"")</f>
        <v/>
      </c>
      <c r="U49" s="14">
        <f>IF(AND($B49="",$N49=""),"",IFERROR(IF(OR($B49="",$F49="",$G49="",$H49="",$I49="",$N49="",$O49="",$P49=""),"Completar dados",IF(OR(AND($F49="Realizado",$G49&lt;&gt;"Realizado"),AND($F49="Orçamentado",NOT(OR($G49="Base",$G49="Otimista",$G49="Conservador"))),AND($P49="Sem IVA",$O49&lt;&gt;0)),"Verificar","OK")),"Verificar"))</f>
        <v/>
      </c>
    </row>
    <row r="50">
      <c r="A50" s="14">
        <f>IF($B50="","",ROW()-11)</f>
        <v/>
      </c>
      <c r="B50" s="15" t="n"/>
      <c r="C50" s="14">
        <f>IFERROR(IF($B50="","",YEAR($B50)),"")</f>
        <v/>
      </c>
      <c r="D50" s="14">
        <f>IFERROR(IF($B50="","",MONTH($B50)),"")</f>
        <v/>
      </c>
      <c r="E50" s="6">
        <f>IFERROR(IF($D50="","",CHOOSE($D50,"Janeiro","Fevereiro","Março","Abril","Maio","Junho","Julho","Agosto","Setembro","Outubro","Novembro","Dezembro")),"")</f>
        <v/>
      </c>
      <c r="F50" s="16" t="n"/>
      <c r="G50" s="16" t="n"/>
      <c r="H50" s="16" t="n"/>
      <c r="I50" s="17" t="n"/>
      <c r="J50" s="17" t="n"/>
      <c r="K50" s="17" t="n"/>
      <c r="L50" s="17" t="n"/>
      <c r="M50" s="17" t="n"/>
      <c r="N50" s="18" t="n"/>
      <c r="O50" s="19" t="n"/>
      <c r="P50" s="17" t="n"/>
      <c r="Q50" s="20">
        <f>IFERROR(IF(OR($B50="",$N50="",$O50="",$P50=""),"",$N50*$O50),"")</f>
        <v/>
      </c>
      <c r="R50" s="20">
        <f>IFERROR(IF(OR($B50="",$N50="",$O50="",$P50=""),"",$N50+$Q50),"")</f>
        <v/>
      </c>
      <c r="S50" s="20">
        <f>IFERROR(IF(OR($B50="",$N50=""),"",IF($H50="Venda",$N50,IF($P50="IVA não dedutível",$N50+$Q50,$N50))),"")</f>
        <v/>
      </c>
      <c r="T50" s="20">
        <f>IFERROR(IF(OR($B50="",$N50="",$O50="",$P50=""),"",IF($P50="IVA liquidado",$Q50,IF($P50="IVA dedutível",- $Q50,0))),"")</f>
        <v/>
      </c>
      <c r="U50" s="14">
        <f>IF(AND($B50="",$N50=""),"",IFERROR(IF(OR($B50="",$F50="",$G50="",$H50="",$I50="",$N50="",$O50="",$P50=""),"Completar dados",IF(OR(AND($F50="Realizado",$G50&lt;&gt;"Realizado"),AND($F50="Orçamentado",NOT(OR($G50="Base",$G50="Otimista",$G50="Conservador"))),AND($P50="Sem IVA",$O50&lt;&gt;0)),"Verificar","OK")),"Verificar"))</f>
        <v/>
      </c>
    </row>
    <row r="51">
      <c r="A51" s="14">
        <f>IF($B51="","",ROW()-11)</f>
        <v/>
      </c>
      <c r="B51" s="15" t="n"/>
      <c r="C51" s="14">
        <f>IFERROR(IF($B51="","",YEAR($B51)),"")</f>
        <v/>
      </c>
      <c r="D51" s="14">
        <f>IFERROR(IF($B51="","",MONTH($B51)),"")</f>
        <v/>
      </c>
      <c r="E51" s="6">
        <f>IFERROR(IF($D51="","",CHOOSE($D51,"Janeiro","Fevereiro","Março","Abril","Maio","Junho","Julho","Agosto","Setembro","Outubro","Novembro","Dezembro")),"")</f>
        <v/>
      </c>
      <c r="F51" s="16" t="n"/>
      <c r="G51" s="16" t="n"/>
      <c r="H51" s="16" t="n"/>
      <c r="I51" s="17" t="n"/>
      <c r="J51" s="17" t="n"/>
      <c r="K51" s="17" t="n"/>
      <c r="L51" s="17" t="n"/>
      <c r="M51" s="17" t="n"/>
      <c r="N51" s="18" t="n"/>
      <c r="O51" s="19" t="n"/>
      <c r="P51" s="17" t="n"/>
      <c r="Q51" s="20">
        <f>IFERROR(IF(OR($B51="",$N51="",$O51="",$P51=""),"",$N51*$O51),"")</f>
        <v/>
      </c>
      <c r="R51" s="20">
        <f>IFERROR(IF(OR($B51="",$N51="",$O51="",$P51=""),"",$N51+$Q51),"")</f>
        <v/>
      </c>
      <c r="S51" s="20">
        <f>IFERROR(IF(OR($B51="",$N51=""),"",IF($H51="Venda",$N51,IF($P51="IVA não dedutível",$N51+$Q51,$N51))),"")</f>
        <v/>
      </c>
      <c r="T51" s="20">
        <f>IFERROR(IF(OR($B51="",$N51="",$O51="",$P51=""),"",IF($P51="IVA liquidado",$Q51,IF($P51="IVA dedutível",- $Q51,0))),"")</f>
        <v/>
      </c>
      <c r="U51" s="14">
        <f>IF(AND($B51="",$N51=""),"",IFERROR(IF(OR($B51="",$F51="",$G51="",$H51="",$I51="",$N51="",$O51="",$P51=""),"Completar dados",IF(OR(AND($F51="Realizado",$G51&lt;&gt;"Realizado"),AND($F51="Orçamentado",NOT(OR($G51="Base",$G51="Otimista",$G51="Conservador"))),AND($P51="Sem IVA",$O51&lt;&gt;0)),"Verificar","OK")),"Verificar"))</f>
        <v/>
      </c>
    </row>
    <row r="52">
      <c r="A52" s="14">
        <f>IF($B52="","",ROW()-11)</f>
        <v/>
      </c>
      <c r="B52" s="15" t="n"/>
      <c r="C52" s="14">
        <f>IFERROR(IF($B52="","",YEAR($B52)),"")</f>
        <v/>
      </c>
      <c r="D52" s="14">
        <f>IFERROR(IF($B52="","",MONTH($B52)),"")</f>
        <v/>
      </c>
      <c r="E52" s="6">
        <f>IFERROR(IF($D52="","",CHOOSE($D52,"Janeiro","Fevereiro","Março","Abril","Maio","Junho","Julho","Agosto","Setembro","Outubro","Novembro","Dezembro")),"")</f>
        <v/>
      </c>
      <c r="F52" s="16" t="n"/>
      <c r="G52" s="16" t="n"/>
      <c r="H52" s="16" t="n"/>
      <c r="I52" s="17" t="n"/>
      <c r="J52" s="17" t="n"/>
      <c r="K52" s="17" t="n"/>
      <c r="L52" s="17" t="n"/>
      <c r="M52" s="17" t="n"/>
      <c r="N52" s="18" t="n"/>
      <c r="O52" s="19" t="n"/>
      <c r="P52" s="17" t="n"/>
      <c r="Q52" s="20">
        <f>IFERROR(IF(OR($B52="",$N52="",$O52="",$P52=""),"",$N52*$O52),"")</f>
        <v/>
      </c>
      <c r="R52" s="20">
        <f>IFERROR(IF(OR($B52="",$N52="",$O52="",$P52=""),"",$N52+$Q52),"")</f>
        <v/>
      </c>
      <c r="S52" s="20">
        <f>IFERROR(IF(OR($B52="",$N52=""),"",IF($H52="Venda",$N52,IF($P52="IVA não dedutível",$N52+$Q52,$N52))),"")</f>
        <v/>
      </c>
      <c r="T52" s="20">
        <f>IFERROR(IF(OR($B52="",$N52="",$O52="",$P52=""),"",IF($P52="IVA liquidado",$Q52,IF($P52="IVA dedutível",- $Q52,0))),"")</f>
        <v/>
      </c>
      <c r="U52" s="14">
        <f>IF(AND($B52="",$N52=""),"",IFERROR(IF(OR($B52="",$F52="",$G52="",$H52="",$I52="",$N52="",$O52="",$P52=""),"Completar dados",IF(OR(AND($F52="Realizado",$G52&lt;&gt;"Realizado"),AND($F52="Orçamentado",NOT(OR($G52="Base",$G52="Otimista",$G52="Conservador"))),AND($P52="Sem IVA",$O52&lt;&gt;0)),"Verificar","OK")),"Verificar"))</f>
        <v/>
      </c>
    </row>
    <row r="53">
      <c r="A53" s="14">
        <f>IF($B53="","",ROW()-11)</f>
        <v/>
      </c>
      <c r="B53" s="15" t="n"/>
      <c r="C53" s="14">
        <f>IFERROR(IF($B53="","",YEAR($B53)),"")</f>
        <v/>
      </c>
      <c r="D53" s="14">
        <f>IFERROR(IF($B53="","",MONTH($B53)),"")</f>
        <v/>
      </c>
      <c r="E53" s="6">
        <f>IFERROR(IF($D53="","",CHOOSE($D53,"Janeiro","Fevereiro","Março","Abril","Maio","Junho","Julho","Agosto","Setembro","Outubro","Novembro","Dezembro")),"")</f>
        <v/>
      </c>
      <c r="F53" s="16" t="n"/>
      <c r="G53" s="16" t="n"/>
      <c r="H53" s="16" t="n"/>
      <c r="I53" s="17" t="n"/>
      <c r="J53" s="17" t="n"/>
      <c r="K53" s="17" t="n"/>
      <c r="L53" s="17" t="n"/>
      <c r="M53" s="17" t="n"/>
      <c r="N53" s="18" t="n"/>
      <c r="O53" s="19" t="n"/>
      <c r="P53" s="17" t="n"/>
      <c r="Q53" s="20">
        <f>IFERROR(IF(OR($B53="",$N53="",$O53="",$P53=""),"",$N53*$O53),"")</f>
        <v/>
      </c>
      <c r="R53" s="20">
        <f>IFERROR(IF(OR($B53="",$N53="",$O53="",$P53=""),"",$N53+$Q53),"")</f>
        <v/>
      </c>
      <c r="S53" s="20">
        <f>IFERROR(IF(OR($B53="",$N53=""),"",IF($H53="Venda",$N53,IF($P53="IVA não dedutível",$N53+$Q53,$N53))),"")</f>
        <v/>
      </c>
      <c r="T53" s="20">
        <f>IFERROR(IF(OR($B53="",$N53="",$O53="",$P53=""),"",IF($P53="IVA liquidado",$Q53,IF($P53="IVA dedutível",- $Q53,0))),"")</f>
        <v/>
      </c>
      <c r="U53" s="14">
        <f>IF(AND($B53="",$N53=""),"",IFERROR(IF(OR($B53="",$F53="",$G53="",$H53="",$I53="",$N53="",$O53="",$P53=""),"Completar dados",IF(OR(AND($F53="Realizado",$G53&lt;&gt;"Realizado"),AND($F53="Orçamentado",NOT(OR($G53="Base",$G53="Otimista",$G53="Conservador"))),AND($P53="Sem IVA",$O53&lt;&gt;0)),"Verificar","OK")),"Verificar"))</f>
        <v/>
      </c>
    </row>
    <row r="54">
      <c r="A54" s="14">
        <f>IF($B54="","",ROW()-11)</f>
        <v/>
      </c>
      <c r="B54" s="15" t="n"/>
      <c r="C54" s="14">
        <f>IFERROR(IF($B54="","",YEAR($B54)),"")</f>
        <v/>
      </c>
      <c r="D54" s="14">
        <f>IFERROR(IF($B54="","",MONTH($B54)),"")</f>
        <v/>
      </c>
      <c r="E54" s="6">
        <f>IFERROR(IF($D54="","",CHOOSE($D54,"Janeiro","Fevereiro","Março","Abril","Maio","Junho","Julho","Agosto","Setembro","Outubro","Novembro","Dezembro")),"")</f>
        <v/>
      </c>
      <c r="F54" s="16" t="n"/>
      <c r="G54" s="16" t="n"/>
      <c r="H54" s="16" t="n"/>
      <c r="I54" s="17" t="n"/>
      <c r="J54" s="17" t="n"/>
      <c r="K54" s="17" t="n"/>
      <c r="L54" s="17" t="n"/>
      <c r="M54" s="17" t="n"/>
      <c r="N54" s="18" t="n"/>
      <c r="O54" s="19" t="n"/>
      <c r="P54" s="17" t="n"/>
      <c r="Q54" s="20">
        <f>IFERROR(IF(OR($B54="",$N54="",$O54="",$P54=""),"",$N54*$O54),"")</f>
        <v/>
      </c>
      <c r="R54" s="20">
        <f>IFERROR(IF(OR($B54="",$N54="",$O54="",$P54=""),"",$N54+$Q54),"")</f>
        <v/>
      </c>
      <c r="S54" s="20">
        <f>IFERROR(IF(OR($B54="",$N54=""),"",IF($H54="Venda",$N54,IF($P54="IVA não dedutível",$N54+$Q54,$N54))),"")</f>
        <v/>
      </c>
      <c r="T54" s="20">
        <f>IFERROR(IF(OR($B54="",$N54="",$O54="",$P54=""),"",IF($P54="IVA liquidado",$Q54,IF($P54="IVA dedutível",- $Q54,0))),"")</f>
        <v/>
      </c>
      <c r="U54" s="14">
        <f>IF(AND($B54="",$N54=""),"",IFERROR(IF(OR($B54="",$F54="",$G54="",$H54="",$I54="",$N54="",$O54="",$P54=""),"Completar dados",IF(OR(AND($F54="Realizado",$G54&lt;&gt;"Realizado"),AND($F54="Orçamentado",NOT(OR($G54="Base",$G54="Otimista",$G54="Conservador"))),AND($P54="Sem IVA",$O54&lt;&gt;0)),"Verificar","OK")),"Verificar"))</f>
        <v/>
      </c>
    </row>
    <row r="55">
      <c r="A55" s="14">
        <f>IF($B55="","",ROW()-11)</f>
        <v/>
      </c>
      <c r="B55" s="15" t="n"/>
      <c r="C55" s="14">
        <f>IFERROR(IF($B55="","",YEAR($B55)),"")</f>
        <v/>
      </c>
      <c r="D55" s="14">
        <f>IFERROR(IF($B55="","",MONTH($B55)),"")</f>
        <v/>
      </c>
      <c r="E55" s="6">
        <f>IFERROR(IF($D55="","",CHOOSE($D55,"Janeiro","Fevereiro","Março","Abril","Maio","Junho","Julho","Agosto","Setembro","Outubro","Novembro","Dezembro")),"")</f>
        <v/>
      </c>
      <c r="F55" s="16" t="n"/>
      <c r="G55" s="16" t="n"/>
      <c r="H55" s="16" t="n"/>
      <c r="I55" s="17" t="n"/>
      <c r="J55" s="17" t="n"/>
      <c r="K55" s="17" t="n"/>
      <c r="L55" s="17" t="n"/>
      <c r="M55" s="17" t="n"/>
      <c r="N55" s="18" t="n"/>
      <c r="O55" s="19" t="n"/>
      <c r="P55" s="17" t="n"/>
      <c r="Q55" s="20">
        <f>IFERROR(IF(OR($B55="",$N55="",$O55="",$P55=""),"",$N55*$O55),"")</f>
        <v/>
      </c>
      <c r="R55" s="20">
        <f>IFERROR(IF(OR($B55="",$N55="",$O55="",$P55=""),"",$N55+$Q55),"")</f>
        <v/>
      </c>
      <c r="S55" s="20">
        <f>IFERROR(IF(OR($B55="",$N55=""),"",IF($H55="Venda",$N55,IF($P55="IVA não dedutível",$N55+$Q55,$N55))),"")</f>
        <v/>
      </c>
      <c r="T55" s="20">
        <f>IFERROR(IF(OR($B55="",$N55="",$O55="",$P55=""),"",IF($P55="IVA liquidado",$Q55,IF($P55="IVA dedutível",- $Q55,0))),"")</f>
        <v/>
      </c>
      <c r="U55" s="14">
        <f>IF(AND($B55="",$N55=""),"",IFERROR(IF(OR($B55="",$F55="",$G55="",$H55="",$I55="",$N55="",$O55="",$P55=""),"Completar dados",IF(OR(AND($F55="Realizado",$G55&lt;&gt;"Realizado"),AND($F55="Orçamentado",NOT(OR($G55="Base",$G55="Otimista",$G55="Conservador"))),AND($P55="Sem IVA",$O55&lt;&gt;0)),"Verificar","OK")),"Verificar"))</f>
        <v/>
      </c>
    </row>
    <row r="56">
      <c r="A56" s="14">
        <f>IF($B56="","",ROW()-11)</f>
        <v/>
      </c>
      <c r="B56" s="15" t="n"/>
      <c r="C56" s="14">
        <f>IFERROR(IF($B56="","",YEAR($B56)),"")</f>
        <v/>
      </c>
      <c r="D56" s="14">
        <f>IFERROR(IF($B56="","",MONTH($B56)),"")</f>
        <v/>
      </c>
      <c r="E56" s="6">
        <f>IFERROR(IF($D56="","",CHOOSE($D56,"Janeiro","Fevereiro","Março","Abril","Maio","Junho","Julho","Agosto","Setembro","Outubro","Novembro","Dezembro")),"")</f>
        <v/>
      </c>
      <c r="F56" s="16" t="n"/>
      <c r="G56" s="16" t="n"/>
      <c r="H56" s="16" t="n"/>
      <c r="I56" s="17" t="n"/>
      <c r="J56" s="17" t="n"/>
      <c r="K56" s="17" t="n"/>
      <c r="L56" s="17" t="n"/>
      <c r="M56" s="17" t="n"/>
      <c r="N56" s="18" t="n"/>
      <c r="O56" s="19" t="n"/>
      <c r="P56" s="17" t="n"/>
      <c r="Q56" s="20">
        <f>IFERROR(IF(OR($B56="",$N56="",$O56="",$P56=""),"",$N56*$O56),"")</f>
        <v/>
      </c>
      <c r="R56" s="20">
        <f>IFERROR(IF(OR($B56="",$N56="",$O56="",$P56=""),"",$N56+$Q56),"")</f>
        <v/>
      </c>
      <c r="S56" s="20">
        <f>IFERROR(IF(OR($B56="",$N56=""),"",IF($H56="Venda",$N56,IF($P56="IVA não dedutível",$N56+$Q56,$N56))),"")</f>
        <v/>
      </c>
      <c r="T56" s="20">
        <f>IFERROR(IF(OR($B56="",$N56="",$O56="",$P56=""),"",IF($P56="IVA liquidado",$Q56,IF($P56="IVA dedutível",- $Q56,0))),"")</f>
        <v/>
      </c>
      <c r="U56" s="14">
        <f>IF(AND($B56="",$N56=""),"",IFERROR(IF(OR($B56="",$F56="",$G56="",$H56="",$I56="",$N56="",$O56="",$P56=""),"Completar dados",IF(OR(AND($F56="Realizado",$G56&lt;&gt;"Realizado"),AND($F56="Orçamentado",NOT(OR($G56="Base",$G56="Otimista",$G56="Conservador"))),AND($P56="Sem IVA",$O56&lt;&gt;0)),"Verificar","OK")),"Verificar"))</f>
        <v/>
      </c>
    </row>
    <row r="57">
      <c r="A57" s="14">
        <f>IF($B57="","",ROW()-11)</f>
        <v/>
      </c>
      <c r="B57" s="15" t="n"/>
      <c r="C57" s="14">
        <f>IFERROR(IF($B57="","",YEAR($B57)),"")</f>
        <v/>
      </c>
      <c r="D57" s="14">
        <f>IFERROR(IF($B57="","",MONTH($B57)),"")</f>
        <v/>
      </c>
      <c r="E57" s="6">
        <f>IFERROR(IF($D57="","",CHOOSE($D57,"Janeiro","Fevereiro","Março","Abril","Maio","Junho","Julho","Agosto","Setembro","Outubro","Novembro","Dezembro")),"")</f>
        <v/>
      </c>
      <c r="F57" s="16" t="n"/>
      <c r="G57" s="16" t="n"/>
      <c r="H57" s="16" t="n"/>
      <c r="I57" s="17" t="n"/>
      <c r="J57" s="17" t="n"/>
      <c r="K57" s="17" t="n"/>
      <c r="L57" s="17" t="n"/>
      <c r="M57" s="17" t="n"/>
      <c r="N57" s="18" t="n"/>
      <c r="O57" s="19" t="n"/>
      <c r="P57" s="17" t="n"/>
      <c r="Q57" s="20">
        <f>IFERROR(IF(OR($B57="",$N57="",$O57="",$P57=""),"",$N57*$O57),"")</f>
        <v/>
      </c>
      <c r="R57" s="20">
        <f>IFERROR(IF(OR($B57="",$N57="",$O57="",$P57=""),"",$N57+$Q57),"")</f>
        <v/>
      </c>
      <c r="S57" s="20">
        <f>IFERROR(IF(OR($B57="",$N57=""),"",IF($H57="Venda",$N57,IF($P57="IVA não dedutível",$N57+$Q57,$N57))),"")</f>
        <v/>
      </c>
      <c r="T57" s="20">
        <f>IFERROR(IF(OR($B57="",$N57="",$O57="",$P57=""),"",IF($P57="IVA liquidado",$Q57,IF($P57="IVA dedutível",- $Q57,0))),"")</f>
        <v/>
      </c>
      <c r="U57" s="14">
        <f>IF(AND($B57="",$N57=""),"",IFERROR(IF(OR($B57="",$F57="",$G57="",$H57="",$I57="",$N57="",$O57="",$P57=""),"Completar dados",IF(OR(AND($F57="Realizado",$G57&lt;&gt;"Realizado"),AND($F57="Orçamentado",NOT(OR($G57="Base",$G57="Otimista",$G57="Conservador"))),AND($P57="Sem IVA",$O57&lt;&gt;0)),"Verificar","OK")),"Verificar"))</f>
        <v/>
      </c>
    </row>
    <row r="58">
      <c r="A58" s="14">
        <f>IF($B58="","",ROW()-11)</f>
        <v/>
      </c>
      <c r="B58" s="15" t="n"/>
      <c r="C58" s="14">
        <f>IFERROR(IF($B58="","",YEAR($B58)),"")</f>
        <v/>
      </c>
      <c r="D58" s="14">
        <f>IFERROR(IF($B58="","",MONTH($B58)),"")</f>
        <v/>
      </c>
      <c r="E58" s="6">
        <f>IFERROR(IF($D58="","",CHOOSE($D58,"Janeiro","Fevereiro","Março","Abril","Maio","Junho","Julho","Agosto","Setembro","Outubro","Novembro","Dezembro")),"")</f>
        <v/>
      </c>
      <c r="F58" s="16" t="n"/>
      <c r="G58" s="16" t="n"/>
      <c r="H58" s="16" t="n"/>
      <c r="I58" s="17" t="n"/>
      <c r="J58" s="17" t="n"/>
      <c r="K58" s="17" t="n"/>
      <c r="L58" s="17" t="n"/>
      <c r="M58" s="17" t="n"/>
      <c r="N58" s="18" t="n"/>
      <c r="O58" s="19" t="n"/>
      <c r="P58" s="17" t="n"/>
      <c r="Q58" s="20">
        <f>IFERROR(IF(OR($B58="",$N58="",$O58="",$P58=""),"",$N58*$O58),"")</f>
        <v/>
      </c>
      <c r="R58" s="20">
        <f>IFERROR(IF(OR($B58="",$N58="",$O58="",$P58=""),"",$N58+$Q58),"")</f>
        <v/>
      </c>
      <c r="S58" s="20">
        <f>IFERROR(IF(OR($B58="",$N58=""),"",IF($H58="Venda",$N58,IF($P58="IVA não dedutível",$N58+$Q58,$N58))),"")</f>
        <v/>
      </c>
      <c r="T58" s="20">
        <f>IFERROR(IF(OR($B58="",$N58="",$O58="",$P58=""),"",IF($P58="IVA liquidado",$Q58,IF($P58="IVA dedutível",- $Q58,0))),"")</f>
        <v/>
      </c>
      <c r="U58" s="14">
        <f>IF(AND($B58="",$N58=""),"",IFERROR(IF(OR($B58="",$F58="",$G58="",$H58="",$I58="",$N58="",$O58="",$P58=""),"Completar dados",IF(OR(AND($F58="Realizado",$G58&lt;&gt;"Realizado"),AND($F58="Orçamentado",NOT(OR($G58="Base",$G58="Otimista",$G58="Conservador"))),AND($P58="Sem IVA",$O58&lt;&gt;0)),"Verificar","OK")),"Verificar"))</f>
        <v/>
      </c>
    </row>
    <row r="59">
      <c r="A59" s="14">
        <f>IF($B59="","",ROW()-11)</f>
        <v/>
      </c>
      <c r="B59" s="15" t="n"/>
      <c r="C59" s="14">
        <f>IFERROR(IF($B59="","",YEAR($B59)),"")</f>
        <v/>
      </c>
      <c r="D59" s="14">
        <f>IFERROR(IF($B59="","",MONTH($B59)),"")</f>
        <v/>
      </c>
      <c r="E59" s="6">
        <f>IFERROR(IF($D59="","",CHOOSE($D59,"Janeiro","Fevereiro","Março","Abril","Maio","Junho","Julho","Agosto","Setembro","Outubro","Novembro","Dezembro")),"")</f>
        <v/>
      </c>
      <c r="F59" s="16" t="n"/>
      <c r="G59" s="16" t="n"/>
      <c r="H59" s="16" t="n"/>
      <c r="I59" s="17" t="n"/>
      <c r="J59" s="17" t="n"/>
      <c r="K59" s="17" t="n"/>
      <c r="L59" s="17" t="n"/>
      <c r="M59" s="17" t="n"/>
      <c r="N59" s="18" t="n"/>
      <c r="O59" s="19" t="n"/>
      <c r="P59" s="17" t="n"/>
      <c r="Q59" s="20">
        <f>IFERROR(IF(OR($B59="",$N59="",$O59="",$P59=""),"",$N59*$O59),"")</f>
        <v/>
      </c>
      <c r="R59" s="20">
        <f>IFERROR(IF(OR($B59="",$N59="",$O59="",$P59=""),"",$N59+$Q59),"")</f>
        <v/>
      </c>
      <c r="S59" s="20">
        <f>IFERROR(IF(OR($B59="",$N59=""),"",IF($H59="Venda",$N59,IF($P59="IVA não dedutível",$N59+$Q59,$N59))),"")</f>
        <v/>
      </c>
      <c r="T59" s="20">
        <f>IFERROR(IF(OR($B59="",$N59="",$O59="",$P59=""),"",IF($P59="IVA liquidado",$Q59,IF($P59="IVA dedutível",- $Q59,0))),"")</f>
        <v/>
      </c>
      <c r="U59" s="14">
        <f>IF(AND($B59="",$N59=""),"",IFERROR(IF(OR($B59="",$F59="",$G59="",$H59="",$I59="",$N59="",$O59="",$P59=""),"Completar dados",IF(OR(AND($F59="Realizado",$G59&lt;&gt;"Realizado"),AND($F59="Orçamentado",NOT(OR($G59="Base",$G59="Otimista",$G59="Conservador"))),AND($P59="Sem IVA",$O59&lt;&gt;0)),"Verificar","OK")),"Verificar"))</f>
        <v/>
      </c>
    </row>
    <row r="60">
      <c r="A60" s="14">
        <f>IF($B60="","",ROW()-11)</f>
        <v/>
      </c>
      <c r="B60" s="15" t="n"/>
      <c r="C60" s="14">
        <f>IFERROR(IF($B60="","",YEAR($B60)),"")</f>
        <v/>
      </c>
      <c r="D60" s="14">
        <f>IFERROR(IF($B60="","",MONTH($B60)),"")</f>
        <v/>
      </c>
      <c r="E60" s="6">
        <f>IFERROR(IF($D60="","",CHOOSE($D60,"Janeiro","Fevereiro","Março","Abril","Maio","Junho","Julho","Agosto","Setembro","Outubro","Novembro","Dezembro")),"")</f>
        <v/>
      </c>
      <c r="F60" s="16" t="n"/>
      <c r="G60" s="16" t="n"/>
      <c r="H60" s="16" t="n"/>
      <c r="I60" s="17" t="n"/>
      <c r="J60" s="17" t="n"/>
      <c r="K60" s="17" t="n"/>
      <c r="L60" s="17" t="n"/>
      <c r="M60" s="17" t="n"/>
      <c r="N60" s="18" t="n"/>
      <c r="O60" s="19" t="n"/>
      <c r="P60" s="17" t="n"/>
      <c r="Q60" s="20">
        <f>IFERROR(IF(OR($B60="",$N60="",$O60="",$P60=""),"",$N60*$O60),"")</f>
        <v/>
      </c>
      <c r="R60" s="20">
        <f>IFERROR(IF(OR($B60="",$N60="",$O60="",$P60=""),"",$N60+$Q60),"")</f>
        <v/>
      </c>
      <c r="S60" s="20">
        <f>IFERROR(IF(OR($B60="",$N60=""),"",IF($H60="Venda",$N60,IF($P60="IVA não dedutível",$N60+$Q60,$N60))),"")</f>
        <v/>
      </c>
      <c r="T60" s="20">
        <f>IFERROR(IF(OR($B60="",$N60="",$O60="",$P60=""),"",IF($P60="IVA liquidado",$Q60,IF($P60="IVA dedutível",- $Q60,0))),"")</f>
        <v/>
      </c>
      <c r="U60" s="14">
        <f>IF(AND($B60="",$N60=""),"",IFERROR(IF(OR($B60="",$F60="",$G60="",$H60="",$I60="",$N60="",$O60="",$P60=""),"Completar dados",IF(OR(AND($F60="Realizado",$G60&lt;&gt;"Realizado"),AND($F60="Orçamentado",NOT(OR($G60="Base",$G60="Otimista",$G60="Conservador"))),AND($P60="Sem IVA",$O60&lt;&gt;0)),"Verificar","OK")),"Verificar"))</f>
        <v/>
      </c>
    </row>
    <row r="61">
      <c r="A61" s="14">
        <f>IF($B61="","",ROW()-11)</f>
        <v/>
      </c>
      <c r="B61" s="15" t="n"/>
      <c r="C61" s="14">
        <f>IFERROR(IF($B61="","",YEAR($B61)),"")</f>
        <v/>
      </c>
      <c r="D61" s="14">
        <f>IFERROR(IF($B61="","",MONTH($B61)),"")</f>
        <v/>
      </c>
      <c r="E61" s="6">
        <f>IFERROR(IF($D61="","",CHOOSE($D61,"Janeiro","Fevereiro","Março","Abril","Maio","Junho","Julho","Agosto","Setembro","Outubro","Novembro","Dezembro")),"")</f>
        <v/>
      </c>
      <c r="F61" s="16" t="n"/>
      <c r="G61" s="16" t="n"/>
      <c r="H61" s="16" t="n"/>
      <c r="I61" s="17" t="n"/>
      <c r="J61" s="17" t="n"/>
      <c r="K61" s="17" t="n"/>
      <c r="L61" s="17" t="n"/>
      <c r="M61" s="17" t="n"/>
      <c r="N61" s="18" t="n"/>
      <c r="O61" s="19" t="n"/>
      <c r="P61" s="17" t="n"/>
      <c r="Q61" s="20">
        <f>IFERROR(IF(OR($B61="",$N61="",$O61="",$P61=""),"",$N61*$O61),"")</f>
        <v/>
      </c>
      <c r="R61" s="20">
        <f>IFERROR(IF(OR($B61="",$N61="",$O61="",$P61=""),"",$N61+$Q61),"")</f>
        <v/>
      </c>
      <c r="S61" s="20">
        <f>IFERROR(IF(OR($B61="",$N61=""),"",IF($H61="Venda",$N61,IF($P61="IVA não dedutível",$N61+$Q61,$N61))),"")</f>
        <v/>
      </c>
      <c r="T61" s="20">
        <f>IFERROR(IF(OR($B61="",$N61="",$O61="",$P61=""),"",IF($P61="IVA liquidado",$Q61,IF($P61="IVA dedutível",- $Q61,0))),"")</f>
        <v/>
      </c>
      <c r="U61" s="14">
        <f>IF(AND($B61="",$N61=""),"",IFERROR(IF(OR($B61="",$F61="",$G61="",$H61="",$I61="",$N61="",$O61="",$P61=""),"Completar dados",IF(OR(AND($F61="Realizado",$G61&lt;&gt;"Realizado"),AND($F61="Orçamentado",NOT(OR($G61="Base",$G61="Otimista",$G61="Conservador"))),AND($P61="Sem IVA",$O61&lt;&gt;0)),"Verificar","OK")),"Verificar"))</f>
        <v/>
      </c>
    </row>
    <row r="62">
      <c r="A62" s="14">
        <f>IF($B62="","",ROW()-11)</f>
        <v/>
      </c>
      <c r="B62" s="15" t="n"/>
      <c r="C62" s="14">
        <f>IFERROR(IF($B62="","",YEAR($B62)),"")</f>
        <v/>
      </c>
      <c r="D62" s="14">
        <f>IFERROR(IF($B62="","",MONTH($B62)),"")</f>
        <v/>
      </c>
      <c r="E62" s="6">
        <f>IFERROR(IF($D62="","",CHOOSE($D62,"Janeiro","Fevereiro","Março","Abril","Maio","Junho","Julho","Agosto","Setembro","Outubro","Novembro","Dezembro")),"")</f>
        <v/>
      </c>
      <c r="F62" s="16" t="n"/>
      <c r="G62" s="16" t="n"/>
      <c r="H62" s="16" t="n"/>
      <c r="I62" s="17" t="n"/>
      <c r="J62" s="17" t="n"/>
      <c r="K62" s="17" t="n"/>
      <c r="L62" s="17" t="n"/>
      <c r="M62" s="17" t="n"/>
      <c r="N62" s="18" t="n"/>
      <c r="O62" s="19" t="n"/>
      <c r="P62" s="17" t="n"/>
      <c r="Q62" s="20">
        <f>IFERROR(IF(OR($B62="",$N62="",$O62="",$P62=""),"",$N62*$O62),"")</f>
        <v/>
      </c>
      <c r="R62" s="20">
        <f>IFERROR(IF(OR($B62="",$N62="",$O62="",$P62=""),"",$N62+$Q62),"")</f>
        <v/>
      </c>
      <c r="S62" s="20">
        <f>IFERROR(IF(OR($B62="",$N62=""),"",IF($H62="Venda",$N62,IF($P62="IVA não dedutível",$N62+$Q62,$N62))),"")</f>
        <v/>
      </c>
      <c r="T62" s="20">
        <f>IFERROR(IF(OR($B62="",$N62="",$O62="",$P62=""),"",IF($P62="IVA liquidado",$Q62,IF($P62="IVA dedutível",- $Q62,0))),"")</f>
        <v/>
      </c>
      <c r="U62" s="14">
        <f>IF(AND($B62="",$N62=""),"",IFERROR(IF(OR($B62="",$F62="",$G62="",$H62="",$I62="",$N62="",$O62="",$P62=""),"Completar dados",IF(OR(AND($F62="Realizado",$G62&lt;&gt;"Realizado"),AND($F62="Orçamentado",NOT(OR($G62="Base",$G62="Otimista",$G62="Conservador"))),AND($P62="Sem IVA",$O62&lt;&gt;0)),"Verificar","OK")),"Verificar"))</f>
        <v/>
      </c>
    </row>
    <row r="63">
      <c r="A63" s="14">
        <f>IF($B63="","",ROW()-11)</f>
        <v/>
      </c>
      <c r="B63" s="15" t="n"/>
      <c r="C63" s="14">
        <f>IFERROR(IF($B63="","",YEAR($B63)),"")</f>
        <v/>
      </c>
      <c r="D63" s="14">
        <f>IFERROR(IF($B63="","",MONTH($B63)),"")</f>
        <v/>
      </c>
      <c r="E63" s="6">
        <f>IFERROR(IF($D63="","",CHOOSE($D63,"Janeiro","Fevereiro","Março","Abril","Maio","Junho","Julho","Agosto","Setembro","Outubro","Novembro","Dezembro")),"")</f>
        <v/>
      </c>
      <c r="F63" s="16" t="n"/>
      <c r="G63" s="16" t="n"/>
      <c r="H63" s="16" t="n"/>
      <c r="I63" s="17" t="n"/>
      <c r="J63" s="17" t="n"/>
      <c r="K63" s="17" t="n"/>
      <c r="L63" s="17" t="n"/>
      <c r="M63" s="17" t="n"/>
      <c r="N63" s="18" t="n"/>
      <c r="O63" s="19" t="n"/>
      <c r="P63" s="17" t="n"/>
      <c r="Q63" s="20">
        <f>IFERROR(IF(OR($B63="",$N63="",$O63="",$P63=""),"",$N63*$O63),"")</f>
        <v/>
      </c>
      <c r="R63" s="20">
        <f>IFERROR(IF(OR($B63="",$N63="",$O63="",$P63=""),"",$N63+$Q63),"")</f>
        <v/>
      </c>
      <c r="S63" s="20">
        <f>IFERROR(IF(OR($B63="",$N63=""),"",IF($H63="Venda",$N63,IF($P63="IVA não dedutível",$N63+$Q63,$N63))),"")</f>
        <v/>
      </c>
      <c r="T63" s="20">
        <f>IFERROR(IF(OR($B63="",$N63="",$O63="",$P63=""),"",IF($P63="IVA liquidado",$Q63,IF($P63="IVA dedutível",- $Q63,0))),"")</f>
        <v/>
      </c>
      <c r="U63" s="14">
        <f>IF(AND($B63="",$N63=""),"",IFERROR(IF(OR($B63="",$F63="",$G63="",$H63="",$I63="",$N63="",$O63="",$P63=""),"Completar dados",IF(OR(AND($F63="Realizado",$G63&lt;&gt;"Realizado"),AND($F63="Orçamentado",NOT(OR($G63="Base",$G63="Otimista",$G63="Conservador"))),AND($P63="Sem IVA",$O63&lt;&gt;0)),"Verificar","OK")),"Verificar"))</f>
        <v/>
      </c>
    </row>
    <row r="64">
      <c r="A64" s="14">
        <f>IF($B64="","",ROW()-11)</f>
        <v/>
      </c>
      <c r="B64" s="15" t="n"/>
      <c r="C64" s="14">
        <f>IFERROR(IF($B64="","",YEAR($B64)),"")</f>
        <v/>
      </c>
      <c r="D64" s="14">
        <f>IFERROR(IF($B64="","",MONTH($B64)),"")</f>
        <v/>
      </c>
      <c r="E64" s="6">
        <f>IFERROR(IF($D64="","",CHOOSE($D64,"Janeiro","Fevereiro","Março","Abril","Maio","Junho","Julho","Agosto","Setembro","Outubro","Novembro","Dezembro")),"")</f>
        <v/>
      </c>
      <c r="F64" s="16" t="n"/>
      <c r="G64" s="16" t="n"/>
      <c r="H64" s="16" t="n"/>
      <c r="I64" s="17" t="n"/>
      <c r="J64" s="17" t="n"/>
      <c r="K64" s="17" t="n"/>
      <c r="L64" s="17" t="n"/>
      <c r="M64" s="17" t="n"/>
      <c r="N64" s="18" t="n"/>
      <c r="O64" s="19" t="n"/>
      <c r="P64" s="17" t="n"/>
      <c r="Q64" s="20">
        <f>IFERROR(IF(OR($B64="",$N64="",$O64="",$P64=""),"",$N64*$O64),"")</f>
        <v/>
      </c>
      <c r="R64" s="20">
        <f>IFERROR(IF(OR($B64="",$N64="",$O64="",$P64=""),"",$N64+$Q64),"")</f>
        <v/>
      </c>
      <c r="S64" s="20">
        <f>IFERROR(IF(OR($B64="",$N64=""),"",IF($H64="Venda",$N64,IF($P64="IVA não dedutível",$N64+$Q64,$N64))),"")</f>
        <v/>
      </c>
      <c r="T64" s="20">
        <f>IFERROR(IF(OR($B64="",$N64="",$O64="",$P64=""),"",IF($P64="IVA liquidado",$Q64,IF($P64="IVA dedutível",- $Q64,0))),"")</f>
        <v/>
      </c>
      <c r="U64" s="14">
        <f>IF(AND($B64="",$N64=""),"",IFERROR(IF(OR($B64="",$F64="",$G64="",$H64="",$I64="",$N64="",$O64="",$P64=""),"Completar dados",IF(OR(AND($F64="Realizado",$G64&lt;&gt;"Realizado"),AND($F64="Orçamentado",NOT(OR($G64="Base",$G64="Otimista",$G64="Conservador"))),AND($P64="Sem IVA",$O64&lt;&gt;0)),"Verificar","OK")),"Verificar"))</f>
        <v/>
      </c>
    </row>
    <row r="65">
      <c r="A65" s="14">
        <f>IF($B65="","",ROW()-11)</f>
        <v/>
      </c>
      <c r="B65" s="15" t="n"/>
      <c r="C65" s="14">
        <f>IFERROR(IF($B65="","",YEAR($B65)),"")</f>
        <v/>
      </c>
      <c r="D65" s="14">
        <f>IFERROR(IF($B65="","",MONTH($B65)),"")</f>
        <v/>
      </c>
      <c r="E65" s="6">
        <f>IFERROR(IF($D65="","",CHOOSE($D65,"Janeiro","Fevereiro","Março","Abril","Maio","Junho","Julho","Agosto","Setembro","Outubro","Novembro","Dezembro")),"")</f>
        <v/>
      </c>
      <c r="F65" s="16" t="n"/>
      <c r="G65" s="16" t="n"/>
      <c r="H65" s="16" t="n"/>
      <c r="I65" s="17" t="n"/>
      <c r="J65" s="17" t="n"/>
      <c r="K65" s="17" t="n"/>
      <c r="L65" s="17" t="n"/>
      <c r="M65" s="17" t="n"/>
      <c r="N65" s="18" t="n"/>
      <c r="O65" s="19" t="n"/>
      <c r="P65" s="17" t="n"/>
      <c r="Q65" s="20">
        <f>IFERROR(IF(OR($B65="",$N65="",$O65="",$P65=""),"",$N65*$O65),"")</f>
        <v/>
      </c>
      <c r="R65" s="20">
        <f>IFERROR(IF(OR($B65="",$N65="",$O65="",$P65=""),"",$N65+$Q65),"")</f>
        <v/>
      </c>
      <c r="S65" s="20">
        <f>IFERROR(IF(OR($B65="",$N65=""),"",IF($H65="Venda",$N65,IF($P65="IVA não dedutível",$N65+$Q65,$N65))),"")</f>
        <v/>
      </c>
      <c r="T65" s="20">
        <f>IFERROR(IF(OR($B65="",$N65="",$O65="",$P65=""),"",IF($P65="IVA liquidado",$Q65,IF($P65="IVA dedutível",- $Q65,0))),"")</f>
        <v/>
      </c>
      <c r="U65" s="14">
        <f>IF(AND($B65="",$N65=""),"",IFERROR(IF(OR($B65="",$F65="",$G65="",$H65="",$I65="",$N65="",$O65="",$P65=""),"Completar dados",IF(OR(AND($F65="Realizado",$G65&lt;&gt;"Realizado"),AND($F65="Orçamentado",NOT(OR($G65="Base",$G65="Otimista",$G65="Conservador"))),AND($P65="Sem IVA",$O65&lt;&gt;0)),"Verificar","OK")),"Verificar"))</f>
        <v/>
      </c>
    </row>
    <row r="66">
      <c r="A66" s="14">
        <f>IF($B66="","",ROW()-11)</f>
        <v/>
      </c>
      <c r="B66" s="15" t="n"/>
      <c r="C66" s="14">
        <f>IFERROR(IF($B66="","",YEAR($B66)),"")</f>
        <v/>
      </c>
      <c r="D66" s="14">
        <f>IFERROR(IF($B66="","",MONTH($B66)),"")</f>
        <v/>
      </c>
      <c r="E66" s="6">
        <f>IFERROR(IF($D66="","",CHOOSE($D66,"Janeiro","Fevereiro","Março","Abril","Maio","Junho","Julho","Agosto","Setembro","Outubro","Novembro","Dezembro")),"")</f>
        <v/>
      </c>
      <c r="F66" s="16" t="n"/>
      <c r="G66" s="16" t="n"/>
      <c r="H66" s="16" t="n"/>
      <c r="I66" s="17" t="n"/>
      <c r="J66" s="17" t="n"/>
      <c r="K66" s="17" t="n"/>
      <c r="L66" s="17" t="n"/>
      <c r="M66" s="17" t="n"/>
      <c r="N66" s="18" t="n"/>
      <c r="O66" s="19" t="n"/>
      <c r="P66" s="17" t="n"/>
      <c r="Q66" s="20">
        <f>IFERROR(IF(OR($B66="",$N66="",$O66="",$P66=""),"",$N66*$O66),"")</f>
        <v/>
      </c>
      <c r="R66" s="20">
        <f>IFERROR(IF(OR($B66="",$N66="",$O66="",$P66=""),"",$N66+$Q66),"")</f>
        <v/>
      </c>
      <c r="S66" s="20">
        <f>IFERROR(IF(OR($B66="",$N66=""),"",IF($H66="Venda",$N66,IF($P66="IVA não dedutível",$N66+$Q66,$N66))),"")</f>
        <v/>
      </c>
      <c r="T66" s="20">
        <f>IFERROR(IF(OR($B66="",$N66="",$O66="",$P66=""),"",IF($P66="IVA liquidado",$Q66,IF($P66="IVA dedutível",- $Q66,0))),"")</f>
        <v/>
      </c>
      <c r="U66" s="14">
        <f>IF(AND($B66="",$N66=""),"",IFERROR(IF(OR($B66="",$F66="",$G66="",$H66="",$I66="",$N66="",$O66="",$P66=""),"Completar dados",IF(OR(AND($F66="Realizado",$G66&lt;&gt;"Realizado"),AND($F66="Orçamentado",NOT(OR($G66="Base",$G66="Otimista",$G66="Conservador"))),AND($P66="Sem IVA",$O66&lt;&gt;0)),"Verificar","OK")),"Verificar"))</f>
        <v/>
      </c>
    </row>
    <row r="67">
      <c r="A67" s="14">
        <f>IF($B67="","",ROW()-11)</f>
        <v/>
      </c>
      <c r="B67" s="15" t="n"/>
      <c r="C67" s="14">
        <f>IFERROR(IF($B67="","",YEAR($B67)),"")</f>
        <v/>
      </c>
      <c r="D67" s="14">
        <f>IFERROR(IF($B67="","",MONTH($B67)),"")</f>
        <v/>
      </c>
      <c r="E67" s="6">
        <f>IFERROR(IF($D67="","",CHOOSE($D67,"Janeiro","Fevereiro","Março","Abril","Maio","Junho","Julho","Agosto","Setembro","Outubro","Novembro","Dezembro")),"")</f>
        <v/>
      </c>
      <c r="F67" s="16" t="n"/>
      <c r="G67" s="16" t="n"/>
      <c r="H67" s="16" t="n"/>
      <c r="I67" s="17" t="n"/>
      <c r="J67" s="17" t="n"/>
      <c r="K67" s="17" t="n"/>
      <c r="L67" s="17" t="n"/>
      <c r="M67" s="17" t="n"/>
      <c r="N67" s="18" t="n"/>
      <c r="O67" s="19" t="n"/>
      <c r="P67" s="17" t="n"/>
      <c r="Q67" s="20">
        <f>IFERROR(IF(OR($B67="",$N67="",$O67="",$P67=""),"",$N67*$O67),"")</f>
        <v/>
      </c>
      <c r="R67" s="20">
        <f>IFERROR(IF(OR($B67="",$N67="",$O67="",$P67=""),"",$N67+$Q67),"")</f>
        <v/>
      </c>
      <c r="S67" s="20">
        <f>IFERROR(IF(OR($B67="",$N67=""),"",IF($H67="Venda",$N67,IF($P67="IVA não dedutível",$N67+$Q67,$N67))),"")</f>
        <v/>
      </c>
      <c r="T67" s="20">
        <f>IFERROR(IF(OR($B67="",$N67="",$O67="",$P67=""),"",IF($P67="IVA liquidado",$Q67,IF($P67="IVA dedutível",- $Q67,0))),"")</f>
        <v/>
      </c>
      <c r="U67" s="14">
        <f>IF(AND($B67="",$N67=""),"",IFERROR(IF(OR($B67="",$F67="",$G67="",$H67="",$I67="",$N67="",$O67="",$P67=""),"Completar dados",IF(OR(AND($F67="Realizado",$G67&lt;&gt;"Realizado"),AND($F67="Orçamentado",NOT(OR($G67="Base",$G67="Otimista",$G67="Conservador"))),AND($P67="Sem IVA",$O67&lt;&gt;0)),"Verificar","OK")),"Verificar"))</f>
        <v/>
      </c>
    </row>
    <row r="68">
      <c r="A68" s="14">
        <f>IF($B68="","",ROW()-11)</f>
        <v/>
      </c>
      <c r="B68" s="15" t="n"/>
      <c r="C68" s="14">
        <f>IFERROR(IF($B68="","",YEAR($B68)),"")</f>
        <v/>
      </c>
      <c r="D68" s="14">
        <f>IFERROR(IF($B68="","",MONTH($B68)),"")</f>
        <v/>
      </c>
      <c r="E68" s="6">
        <f>IFERROR(IF($D68="","",CHOOSE($D68,"Janeiro","Fevereiro","Março","Abril","Maio","Junho","Julho","Agosto","Setembro","Outubro","Novembro","Dezembro")),"")</f>
        <v/>
      </c>
      <c r="F68" s="16" t="n"/>
      <c r="G68" s="16" t="n"/>
      <c r="H68" s="16" t="n"/>
      <c r="I68" s="17" t="n"/>
      <c r="J68" s="17" t="n"/>
      <c r="K68" s="17" t="n"/>
      <c r="L68" s="17" t="n"/>
      <c r="M68" s="17" t="n"/>
      <c r="N68" s="18" t="n"/>
      <c r="O68" s="19" t="n"/>
      <c r="P68" s="17" t="n"/>
      <c r="Q68" s="20">
        <f>IFERROR(IF(OR($B68="",$N68="",$O68="",$P68=""),"",$N68*$O68),"")</f>
        <v/>
      </c>
      <c r="R68" s="20">
        <f>IFERROR(IF(OR($B68="",$N68="",$O68="",$P68=""),"",$N68+$Q68),"")</f>
        <v/>
      </c>
      <c r="S68" s="20">
        <f>IFERROR(IF(OR($B68="",$N68=""),"",IF($H68="Venda",$N68,IF($P68="IVA não dedutível",$N68+$Q68,$N68))),"")</f>
        <v/>
      </c>
      <c r="T68" s="20">
        <f>IFERROR(IF(OR($B68="",$N68="",$O68="",$P68=""),"",IF($P68="IVA liquidado",$Q68,IF($P68="IVA dedutível",- $Q68,0))),"")</f>
        <v/>
      </c>
      <c r="U68" s="14">
        <f>IF(AND($B68="",$N68=""),"",IFERROR(IF(OR($B68="",$F68="",$G68="",$H68="",$I68="",$N68="",$O68="",$P68=""),"Completar dados",IF(OR(AND($F68="Realizado",$G68&lt;&gt;"Realizado"),AND($F68="Orçamentado",NOT(OR($G68="Base",$G68="Otimista",$G68="Conservador"))),AND($P68="Sem IVA",$O68&lt;&gt;0)),"Verificar","OK")),"Verificar"))</f>
        <v/>
      </c>
    </row>
    <row r="69">
      <c r="A69" s="14">
        <f>IF($B69="","",ROW()-11)</f>
        <v/>
      </c>
      <c r="B69" s="15" t="n"/>
      <c r="C69" s="14">
        <f>IFERROR(IF($B69="","",YEAR($B69)),"")</f>
        <v/>
      </c>
      <c r="D69" s="14">
        <f>IFERROR(IF($B69="","",MONTH($B69)),"")</f>
        <v/>
      </c>
      <c r="E69" s="6">
        <f>IFERROR(IF($D69="","",CHOOSE($D69,"Janeiro","Fevereiro","Março","Abril","Maio","Junho","Julho","Agosto","Setembro","Outubro","Novembro","Dezembro")),"")</f>
        <v/>
      </c>
      <c r="F69" s="16" t="n"/>
      <c r="G69" s="16" t="n"/>
      <c r="H69" s="16" t="n"/>
      <c r="I69" s="17" t="n"/>
      <c r="J69" s="17" t="n"/>
      <c r="K69" s="17" t="n"/>
      <c r="L69" s="17" t="n"/>
      <c r="M69" s="17" t="n"/>
      <c r="N69" s="18" t="n"/>
      <c r="O69" s="19" t="n"/>
      <c r="P69" s="17" t="n"/>
      <c r="Q69" s="20">
        <f>IFERROR(IF(OR($B69="",$N69="",$O69="",$P69=""),"",$N69*$O69),"")</f>
        <v/>
      </c>
      <c r="R69" s="20">
        <f>IFERROR(IF(OR($B69="",$N69="",$O69="",$P69=""),"",$N69+$Q69),"")</f>
        <v/>
      </c>
      <c r="S69" s="20">
        <f>IFERROR(IF(OR($B69="",$N69=""),"",IF($H69="Venda",$N69,IF($P69="IVA não dedutível",$N69+$Q69,$N69))),"")</f>
        <v/>
      </c>
      <c r="T69" s="20">
        <f>IFERROR(IF(OR($B69="",$N69="",$O69="",$P69=""),"",IF($P69="IVA liquidado",$Q69,IF($P69="IVA dedutível",- $Q69,0))),"")</f>
        <v/>
      </c>
      <c r="U69" s="14">
        <f>IF(AND($B69="",$N69=""),"",IFERROR(IF(OR($B69="",$F69="",$G69="",$H69="",$I69="",$N69="",$O69="",$P69=""),"Completar dados",IF(OR(AND($F69="Realizado",$G69&lt;&gt;"Realizado"),AND($F69="Orçamentado",NOT(OR($G69="Base",$G69="Otimista",$G69="Conservador"))),AND($P69="Sem IVA",$O69&lt;&gt;0)),"Verificar","OK")),"Verificar"))</f>
        <v/>
      </c>
    </row>
    <row r="70">
      <c r="A70" s="14">
        <f>IF($B70="","",ROW()-11)</f>
        <v/>
      </c>
      <c r="B70" s="15" t="n"/>
      <c r="C70" s="14">
        <f>IFERROR(IF($B70="","",YEAR($B70)),"")</f>
        <v/>
      </c>
      <c r="D70" s="14">
        <f>IFERROR(IF($B70="","",MONTH($B70)),"")</f>
        <v/>
      </c>
      <c r="E70" s="6">
        <f>IFERROR(IF($D70="","",CHOOSE($D70,"Janeiro","Fevereiro","Março","Abril","Maio","Junho","Julho","Agosto","Setembro","Outubro","Novembro","Dezembro")),"")</f>
        <v/>
      </c>
      <c r="F70" s="16" t="n"/>
      <c r="G70" s="16" t="n"/>
      <c r="H70" s="16" t="n"/>
      <c r="I70" s="17" t="n"/>
      <c r="J70" s="17" t="n"/>
      <c r="K70" s="17" t="n"/>
      <c r="L70" s="17" t="n"/>
      <c r="M70" s="17" t="n"/>
      <c r="N70" s="18" t="n"/>
      <c r="O70" s="19" t="n"/>
      <c r="P70" s="17" t="n"/>
      <c r="Q70" s="20">
        <f>IFERROR(IF(OR($B70="",$N70="",$O70="",$P70=""),"",$N70*$O70),"")</f>
        <v/>
      </c>
      <c r="R70" s="20">
        <f>IFERROR(IF(OR($B70="",$N70="",$O70="",$P70=""),"",$N70+$Q70),"")</f>
        <v/>
      </c>
      <c r="S70" s="20">
        <f>IFERROR(IF(OR($B70="",$N70=""),"",IF($H70="Venda",$N70,IF($P70="IVA não dedutível",$N70+$Q70,$N70))),"")</f>
        <v/>
      </c>
      <c r="T70" s="20">
        <f>IFERROR(IF(OR($B70="",$N70="",$O70="",$P70=""),"",IF($P70="IVA liquidado",$Q70,IF($P70="IVA dedutível",- $Q70,0))),"")</f>
        <v/>
      </c>
      <c r="U70" s="14">
        <f>IF(AND($B70="",$N70=""),"",IFERROR(IF(OR($B70="",$F70="",$G70="",$H70="",$I70="",$N70="",$O70="",$P70=""),"Completar dados",IF(OR(AND($F70="Realizado",$G70&lt;&gt;"Realizado"),AND($F70="Orçamentado",NOT(OR($G70="Base",$G70="Otimista",$G70="Conservador"))),AND($P70="Sem IVA",$O70&lt;&gt;0)),"Verificar","OK")),"Verificar"))</f>
        <v/>
      </c>
    </row>
    <row r="71">
      <c r="A71" s="14">
        <f>IF($B71="","",ROW()-11)</f>
        <v/>
      </c>
      <c r="B71" s="15" t="n"/>
      <c r="C71" s="14">
        <f>IFERROR(IF($B71="","",YEAR($B71)),"")</f>
        <v/>
      </c>
      <c r="D71" s="14">
        <f>IFERROR(IF($B71="","",MONTH($B71)),"")</f>
        <v/>
      </c>
      <c r="E71" s="6">
        <f>IFERROR(IF($D71="","",CHOOSE($D71,"Janeiro","Fevereiro","Março","Abril","Maio","Junho","Julho","Agosto","Setembro","Outubro","Novembro","Dezembro")),"")</f>
        <v/>
      </c>
      <c r="F71" s="16" t="n"/>
      <c r="G71" s="16" t="n"/>
      <c r="H71" s="16" t="n"/>
      <c r="I71" s="17" t="n"/>
      <c r="J71" s="17" t="n"/>
      <c r="K71" s="17" t="n"/>
      <c r="L71" s="17" t="n"/>
      <c r="M71" s="17" t="n"/>
      <c r="N71" s="18" t="n"/>
      <c r="O71" s="19" t="n"/>
      <c r="P71" s="17" t="n"/>
      <c r="Q71" s="20">
        <f>IFERROR(IF(OR($B71="",$N71="",$O71="",$P71=""),"",$N71*$O71),"")</f>
        <v/>
      </c>
      <c r="R71" s="20">
        <f>IFERROR(IF(OR($B71="",$N71="",$O71="",$P71=""),"",$N71+$Q71),"")</f>
        <v/>
      </c>
      <c r="S71" s="20">
        <f>IFERROR(IF(OR($B71="",$N71=""),"",IF($H71="Venda",$N71,IF($P71="IVA não dedutível",$N71+$Q71,$N71))),"")</f>
        <v/>
      </c>
      <c r="T71" s="20">
        <f>IFERROR(IF(OR($B71="",$N71="",$O71="",$P71=""),"",IF($P71="IVA liquidado",$Q71,IF($P71="IVA dedutível",- $Q71,0))),"")</f>
        <v/>
      </c>
      <c r="U71" s="14">
        <f>IF(AND($B71="",$N71=""),"",IFERROR(IF(OR($B71="",$F71="",$G71="",$H71="",$I71="",$N71="",$O71="",$P71=""),"Completar dados",IF(OR(AND($F71="Realizado",$G71&lt;&gt;"Realizado"),AND($F71="Orçamentado",NOT(OR($G71="Base",$G71="Otimista",$G71="Conservador"))),AND($P71="Sem IVA",$O71&lt;&gt;0)),"Verificar","OK")),"Verificar"))</f>
        <v/>
      </c>
    </row>
    <row r="72">
      <c r="A72" s="14">
        <f>IF($B72="","",ROW()-11)</f>
        <v/>
      </c>
      <c r="B72" s="15" t="n"/>
      <c r="C72" s="14">
        <f>IFERROR(IF($B72="","",YEAR($B72)),"")</f>
        <v/>
      </c>
      <c r="D72" s="14">
        <f>IFERROR(IF($B72="","",MONTH($B72)),"")</f>
        <v/>
      </c>
      <c r="E72" s="6">
        <f>IFERROR(IF($D72="","",CHOOSE($D72,"Janeiro","Fevereiro","Março","Abril","Maio","Junho","Julho","Agosto","Setembro","Outubro","Novembro","Dezembro")),"")</f>
        <v/>
      </c>
      <c r="F72" s="16" t="n"/>
      <c r="G72" s="16" t="n"/>
      <c r="H72" s="16" t="n"/>
      <c r="I72" s="17" t="n"/>
      <c r="J72" s="17" t="n"/>
      <c r="K72" s="17" t="n"/>
      <c r="L72" s="17" t="n"/>
      <c r="M72" s="17" t="n"/>
      <c r="N72" s="18" t="n"/>
      <c r="O72" s="19" t="n"/>
      <c r="P72" s="17" t="n"/>
      <c r="Q72" s="20">
        <f>IFERROR(IF(OR($B72="",$N72="",$O72="",$P72=""),"",$N72*$O72),"")</f>
        <v/>
      </c>
      <c r="R72" s="20">
        <f>IFERROR(IF(OR($B72="",$N72="",$O72="",$P72=""),"",$N72+$Q72),"")</f>
        <v/>
      </c>
      <c r="S72" s="20">
        <f>IFERROR(IF(OR($B72="",$N72=""),"",IF($H72="Venda",$N72,IF($P72="IVA não dedutível",$N72+$Q72,$N72))),"")</f>
        <v/>
      </c>
      <c r="T72" s="20">
        <f>IFERROR(IF(OR($B72="",$N72="",$O72="",$P72=""),"",IF($P72="IVA liquidado",$Q72,IF($P72="IVA dedutível",- $Q72,0))),"")</f>
        <v/>
      </c>
      <c r="U72" s="14">
        <f>IF(AND($B72="",$N72=""),"",IFERROR(IF(OR($B72="",$F72="",$G72="",$H72="",$I72="",$N72="",$O72="",$P72=""),"Completar dados",IF(OR(AND($F72="Realizado",$G72&lt;&gt;"Realizado"),AND($F72="Orçamentado",NOT(OR($G72="Base",$G72="Otimista",$G72="Conservador"))),AND($P72="Sem IVA",$O72&lt;&gt;0)),"Verificar","OK")),"Verificar"))</f>
        <v/>
      </c>
    </row>
    <row r="73">
      <c r="A73" s="14">
        <f>IF($B73="","",ROW()-11)</f>
        <v/>
      </c>
      <c r="B73" s="15" t="n"/>
      <c r="C73" s="14">
        <f>IFERROR(IF($B73="","",YEAR($B73)),"")</f>
        <v/>
      </c>
      <c r="D73" s="14">
        <f>IFERROR(IF($B73="","",MONTH($B73)),"")</f>
        <v/>
      </c>
      <c r="E73" s="6">
        <f>IFERROR(IF($D73="","",CHOOSE($D73,"Janeiro","Fevereiro","Março","Abril","Maio","Junho","Julho","Agosto","Setembro","Outubro","Novembro","Dezembro")),"")</f>
        <v/>
      </c>
      <c r="F73" s="16" t="n"/>
      <c r="G73" s="16" t="n"/>
      <c r="H73" s="16" t="n"/>
      <c r="I73" s="17" t="n"/>
      <c r="J73" s="17" t="n"/>
      <c r="K73" s="17" t="n"/>
      <c r="L73" s="17" t="n"/>
      <c r="M73" s="17" t="n"/>
      <c r="N73" s="18" t="n"/>
      <c r="O73" s="19" t="n"/>
      <c r="P73" s="17" t="n"/>
      <c r="Q73" s="20">
        <f>IFERROR(IF(OR($B73="",$N73="",$O73="",$P73=""),"",$N73*$O73),"")</f>
        <v/>
      </c>
      <c r="R73" s="20">
        <f>IFERROR(IF(OR($B73="",$N73="",$O73="",$P73=""),"",$N73+$Q73),"")</f>
        <v/>
      </c>
      <c r="S73" s="20">
        <f>IFERROR(IF(OR($B73="",$N73=""),"",IF($H73="Venda",$N73,IF($P73="IVA não dedutível",$N73+$Q73,$N73))),"")</f>
        <v/>
      </c>
      <c r="T73" s="20">
        <f>IFERROR(IF(OR($B73="",$N73="",$O73="",$P73=""),"",IF($P73="IVA liquidado",$Q73,IF($P73="IVA dedutível",- $Q73,0))),"")</f>
        <v/>
      </c>
      <c r="U73" s="14">
        <f>IF(AND($B73="",$N73=""),"",IFERROR(IF(OR($B73="",$F73="",$G73="",$H73="",$I73="",$N73="",$O73="",$P73=""),"Completar dados",IF(OR(AND($F73="Realizado",$G73&lt;&gt;"Realizado"),AND($F73="Orçamentado",NOT(OR($G73="Base",$G73="Otimista",$G73="Conservador"))),AND($P73="Sem IVA",$O73&lt;&gt;0)),"Verificar","OK")),"Verificar"))</f>
        <v/>
      </c>
    </row>
    <row r="74">
      <c r="A74" s="14">
        <f>IF($B74="","",ROW()-11)</f>
        <v/>
      </c>
      <c r="B74" s="15" t="n"/>
      <c r="C74" s="14">
        <f>IFERROR(IF($B74="","",YEAR($B74)),"")</f>
        <v/>
      </c>
      <c r="D74" s="14">
        <f>IFERROR(IF($B74="","",MONTH($B74)),"")</f>
        <v/>
      </c>
      <c r="E74" s="6">
        <f>IFERROR(IF($D74="","",CHOOSE($D74,"Janeiro","Fevereiro","Março","Abril","Maio","Junho","Julho","Agosto","Setembro","Outubro","Novembro","Dezembro")),"")</f>
        <v/>
      </c>
      <c r="F74" s="16" t="n"/>
      <c r="G74" s="16" t="n"/>
      <c r="H74" s="16" t="n"/>
      <c r="I74" s="17" t="n"/>
      <c r="J74" s="17" t="n"/>
      <c r="K74" s="17" t="n"/>
      <c r="L74" s="17" t="n"/>
      <c r="M74" s="17" t="n"/>
      <c r="N74" s="18" t="n"/>
      <c r="O74" s="19" t="n"/>
      <c r="P74" s="17" t="n"/>
      <c r="Q74" s="20">
        <f>IFERROR(IF(OR($B74="",$N74="",$O74="",$P74=""),"",$N74*$O74),"")</f>
        <v/>
      </c>
      <c r="R74" s="20">
        <f>IFERROR(IF(OR($B74="",$N74="",$O74="",$P74=""),"",$N74+$Q74),"")</f>
        <v/>
      </c>
      <c r="S74" s="20">
        <f>IFERROR(IF(OR($B74="",$N74=""),"",IF($H74="Venda",$N74,IF($P74="IVA não dedutível",$N74+$Q74,$N74))),"")</f>
        <v/>
      </c>
      <c r="T74" s="20">
        <f>IFERROR(IF(OR($B74="",$N74="",$O74="",$P74=""),"",IF($P74="IVA liquidado",$Q74,IF($P74="IVA dedutível",- $Q74,0))),"")</f>
        <v/>
      </c>
      <c r="U74" s="14">
        <f>IF(AND($B74="",$N74=""),"",IFERROR(IF(OR($B74="",$F74="",$G74="",$H74="",$I74="",$N74="",$O74="",$P74=""),"Completar dados",IF(OR(AND($F74="Realizado",$G74&lt;&gt;"Realizado"),AND($F74="Orçamentado",NOT(OR($G74="Base",$G74="Otimista",$G74="Conservador"))),AND($P74="Sem IVA",$O74&lt;&gt;0)),"Verificar","OK")),"Verificar"))</f>
        <v/>
      </c>
    </row>
    <row r="75">
      <c r="A75" s="14">
        <f>IF($B75="","",ROW()-11)</f>
        <v/>
      </c>
      <c r="B75" s="15" t="n"/>
      <c r="C75" s="14">
        <f>IFERROR(IF($B75="","",YEAR($B75)),"")</f>
        <v/>
      </c>
      <c r="D75" s="14">
        <f>IFERROR(IF($B75="","",MONTH($B75)),"")</f>
        <v/>
      </c>
      <c r="E75" s="6">
        <f>IFERROR(IF($D75="","",CHOOSE($D75,"Janeiro","Fevereiro","Março","Abril","Maio","Junho","Julho","Agosto","Setembro","Outubro","Novembro","Dezembro")),"")</f>
        <v/>
      </c>
      <c r="F75" s="16" t="n"/>
      <c r="G75" s="16" t="n"/>
      <c r="H75" s="16" t="n"/>
      <c r="I75" s="17" t="n"/>
      <c r="J75" s="17" t="n"/>
      <c r="K75" s="17" t="n"/>
      <c r="L75" s="17" t="n"/>
      <c r="M75" s="17" t="n"/>
      <c r="N75" s="18" t="n"/>
      <c r="O75" s="19" t="n"/>
      <c r="P75" s="17" t="n"/>
      <c r="Q75" s="20">
        <f>IFERROR(IF(OR($B75="",$N75="",$O75="",$P75=""),"",$N75*$O75),"")</f>
        <v/>
      </c>
      <c r="R75" s="20">
        <f>IFERROR(IF(OR($B75="",$N75="",$O75="",$P75=""),"",$N75+$Q75),"")</f>
        <v/>
      </c>
      <c r="S75" s="20">
        <f>IFERROR(IF(OR($B75="",$N75=""),"",IF($H75="Venda",$N75,IF($P75="IVA não dedutível",$N75+$Q75,$N75))),"")</f>
        <v/>
      </c>
      <c r="T75" s="20">
        <f>IFERROR(IF(OR($B75="",$N75="",$O75="",$P75=""),"",IF($P75="IVA liquidado",$Q75,IF($P75="IVA dedutível",- $Q75,0))),"")</f>
        <v/>
      </c>
      <c r="U75" s="14">
        <f>IF(AND($B75="",$N75=""),"",IFERROR(IF(OR($B75="",$F75="",$G75="",$H75="",$I75="",$N75="",$O75="",$P75=""),"Completar dados",IF(OR(AND($F75="Realizado",$G75&lt;&gt;"Realizado"),AND($F75="Orçamentado",NOT(OR($G75="Base",$G75="Otimista",$G75="Conservador"))),AND($P75="Sem IVA",$O75&lt;&gt;0)),"Verificar","OK")),"Verificar"))</f>
        <v/>
      </c>
    </row>
    <row r="76">
      <c r="A76" s="14">
        <f>IF($B76="","",ROW()-11)</f>
        <v/>
      </c>
      <c r="B76" s="15" t="n"/>
      <c r="C76" s="14">
        <f>IFERROR(IF($B76="","",YEAR($B76)),"")</f>
        <v/>
      </c>
      <c r="D76" s="14">
        <f>IFERROR(IF($B76="","",MONTH($B76)),"")</f>
        <v/>
      </c>
      <c r="E76" s="6">
        <f>IFERROR(IF($D76="","",CHOOSE($D76,"Janeiro","Fevereiro","Março","Abril","Maio","Junho","Julho","Agosto","Setembro","Outubro","Novembro","Dezembro")),"")</f>
        <v/>
      </c>
      <c r="F76" s="16" t="n"/>
      <c r="G76" s="16" t="n"/>
      <c r="H76" s="16" t="n"/>
      <c r="I76" s="17" t="n"/>
      <c r="J76" s="17" t="n"/>
      <c r="K76" s="17" t="n"/>
      <c r="L76" s="17" t="n"/>
      <c r="M76" s="17" t="n"/>
      <c r="N76" s="18" t="n"/>
      <c r="O76" s="19" t="n"/>
      <c r="P76" s="17" t="n"/>
      <c r="Q76" s="20">
        <f>IFERROR(IF(OR($B76="",$N76="",$O76="",$P76=""),"",$N76*$O76),"")</f>
        <v/>
      </c>
      <c r="R76" s="20">
        <f>IFERROR(IF(OR($B76="",$N76="",$O76="",$P76=""),"",$N76+$Q76),"")</f>
        <v/>
      </c>
      <c r="S76" s="20">
        <f>IFERROR(IF(OR($B76="",$N76=""),"",IF($H76="Venda",$N76,IF($P76="IVA não dedutível",$N76+$Q76,$N76))),"")</f>
        <v/>
      </c>
      <c r="T76" s="20">
        <f>IFERROR(IF(OR($B76="",$N76="",$O76="",$P76=""),"",IF($P76="IVA liquidado",$Q76,IF($P76="IVA dedutível",- $Q76,0))),"")</f>
        <v/>
      </c>
      <c r="U76" s="14">
        <f>IF(AND($B76="",$N76=""),"",IFERROR(IF(OR($B76="",$F76="",$G76="",$H76="",$I76="",$N76="",$O76="",$P76=""),"Completar dados",IF(OR(AND($F76="Realizado",$G76&lt;&gt;"Realizado"),AND($F76="Orçamentado",NOT(OR($G76="Base",$G76="Otimista",$G76="Conservador"))),AND($P76="Sem IVA",$O76&lt;&gt;0)),"Verificar","OK")),"Verificar"))</f>
        <v/>
      </c>
    </row>
    <row r="77">
      <c r="A77" s="14">
        <f>IF($B77="","",ROW()-11)</f>
        <v/>
      </c>
      <c r="B77" s="15" t="n"/>
      <c r="C77" s="14">
        <f>IFERROR(IF($B77="","",YEAR($B77)),"")</f>
        <v/>
      </c>
      <c r="D77" s="14">
        <f>IFERROR(IF($B77="","",MONTH($B77)),"")</f>
        <v/>
      </c>
      <c r="E77" s="6">
        <f>IFERROR(IF($D77="","",CHOOSE($D77,"Janeiro","Fevereiro","Março","Abril","Maio","Junho","Julho","Agosto","Setembro","Outubro","Novembro","Dezembro")),"")</f>
        <v/>
      </c>
      <c r="F77" s="16" t="n"/>
      <c r="G77" s="16" t="n"/>
      <c r="H77" s="16" t="n"/>
      <c r="I77" s="17" t="n"/>
      <c r="J77" s="17" t="n"/>
      <c r="K77" s="17" t="n"/>
      <c r="L77" s="17" t="n"/>
      <c r="M77" s="17" t="n"/>
      <c r="N77" s="18" t="n"/>
      <c r="O77" s="19" t="n"/>
      <c r="P77" s="17" t="n"/>
      <c r="Q77" s="20">
        <f>IFERROR(IF(OR($B77="",$N77="",$O77="",$P77=""),"",$N77*$O77),"")</f>
        <v/>
      </c>
      <c r="R77" s="20">
        <f>IFERROR(IF(OR($B77="",$N77="",$O77="",$P77=""),"",$N77+$Q77),"")</f>
        <v/>
      </c>
      <c r="S77" s="20">
        <f>IFERROR(IF(OR($B77="",$N77=""),"",IF($H77="Venda",$N77,IF($P77="IVA não dedutível",$N77+$Q77,$N77))),"")</f>
        <v/>
      </c>
      <c r="T77" s="20">
        <f>IFERROR(IF(OR($B77="",$N77="",$O77="",$P77=""),"",IF($P77="IVA liquidado",$Q77,IF($P77="IVA dedutível",- $Q77,0))),"")</f>
        <v/>
      </c>
      <c r="U77" s="14">
        <f>IF(AND($B77="",$N77=""),"",IFERROR(IF(OR($B77="",$F77="",$G77="",$H77="",$I77="",$N77="",$O77="",$P77=""),"Completar dados",IF(OR(AND($F77="Realizado",$G77&lt;&gt;"Realizado"),AND($F77="Orçamentado",NOT(OR($G77="Base",$G77="Otimista",$G77="Conservador"))),AND($P77="Sem IVA",$O77&lt;&gt;0)),"Verificar","OK")),"Verificar"))</f>
        <v/>
      </c>
    </row>
    <row r="78">
      <c r="A78" s="14">
        <f>IF($B78="","",ROW()-11)</f>
        <v/>
      </c>
      <c r="B78" s="15" t="n"/>
      <c r="C78" s="14">
        <f>IFERROR(IF($B78="","",YEAR($B78)),"")</f>
        <v/>
      </c>
      <c r="D78" s="14">
        <f>IFERROR(IF($B78="","",MONTH($B78)),"")</f>
        <v/>
      </c>
      <c r="E78" s="6">
        <f>IFERROR(IF($D78="","",CHOOSE($D78,"Janeiro","Fevereiro","Março","Abril","Maio","Junho","Julho","Agosto","Setembro","Outubro","Novembro","Dezembro")),"")</f>
        <v/>
      </c>
      <c r="F78" s="16" t="n"/>
      <c r="G78" s="16" t="n"/>
      <c r="H78" s="16" t="n"/>
      <c r="I78" s="17" t="n"/>
      <c r="J78" s="17" t="n"/>
      <c r="K78" s="17" t="n"/>
      <c r="L78" s="17" t="n"/>
      <c r="M78" s="17" t="n"/>
      <c r="N78" s="18" t="n"/>
      <c r="O78" s="19" t="n"/>
      <c r="P78" s="17" t="n"/>
      <c r="Q78" s="20">
        <f>IFERROR(IF(OR($B78="",$N78="",$O78="",$P78=""),"",$N78*$O78),"")</f>
        <v/>
      </c>
      <c r="R78" s="20">
        <f>IFERROR(IF(OR($B78="",$N78="",$O78="",$P78=""),"",$N78+$Q78),"")</f>
        <v/>
      </c>
      <c r="S78" s="20">
        <f>IFERROR(IF(OR($B78="",$N78=""),"",IF($H78="Venda",$N78,IF($P78="IVA não dedutível",$N78+$Q78,$N78))),"")</f>
        <v/>
      </c>
      <c r="T78" s="20">
        <f>IFERROR(IF(OR($B78="",$N78="",$O78="",$P78=""),"",IF($P78="IVA liquidado",$Q78,IF($P78="IVA dedutível",- $Q78,0))),"")</f>
        <v/>
      </c>
      <c r="U78" s="14">
        <f>IF(AND($B78="",$N78=""),"",IFERROR(IF(OR($B78="",$F78="",$G78="",$H78="",$I78="",$N78="",$O78="",$P78=""),"Completar dados",IF(OR(AND($F78="Realizado",$G78&lt;&gt;"Realizado"),AND($F78="Orçamentado",NOT(OR($G78="Base",$G78="Otimista",$G78="Conservador"))),AND($P78="Sem IVA",$O78&lt;&gt;0)),"Verificar","OK")),"Verificar"))</f>
        <v/>
      </c>
    </row>
    <row r="79">
      <c r="A79" s="14">
        <f>IF($B79="","",ROW()-11)</f>
        <v/>
      </c>
      <c r="B79" s="15" t="n"/>
      <c r="C79" s="14">
        <f>IFERROR(IF($B79="","",YEAR($B79)),"")</f>
        <v/>
      </c>
      <c r="D79" s="14">
        <f>IFERROR(IF($B79="","",MONTH($B79)),"")</f>
        <v/>
      </c>
      <c r="E79" s="6">
        <f>IFERROR(IF($D79="","",CHOOSE($D79,"Janeiro","Fevereiro","Março","Abril","Maio","Junho","Julho","Agosto","Setembro","Outubro","Novembro","Dezembro")),"")</f>
        <v/>
      </c>
      <c r="F79" s="16" t="n"/>
      <c r="G79" s="16" t="n"/>
      <c r="H79" s="16" t="n"/>
      <c r="I79" s="17" t="n"/>
      <c r="J79" s="17" t="n"/>
      <c r="K79" s="17" t="n"/>
      <c r="L79" s="17" t="n"/>
      <c r="M79" s="17" t="n"/>
      <c r="N79" s="18" t="n"/>
      <c r="O79" s="19" t="n"/>
      <c r="P79" s="17" t="n"/>
      <c r="Q79" s="20">
        <f>IFERROR(IF(OR($B79="",$N79="",$O79="",$P79=""),"",$N79*$O79),"")</f>
        <v/>
      </c>
      <c r="R79" s="20">
        <f>IFERROR(IF(OR($B79="",$N79="",$O79="",$P79=""),"",$N79+$Q79),"")</f>
        <v/>
      </c>
      <c r="S79" s="20">
        <f>IFERROR(IF(OR($B79="",$N79=""),"",IF($H79="Venda",$N79,IF($P79="IVA não dedutível",$N79+$Q79,$N79))),"")</f>
        <v/>
      </c>
      <c r="T79" s="20">
        <f>IFERROR(IF(OR($B79="",$N79="",$O79="",$P79=""),"",IF($P79="IVA liquidado",$Q79,IF($P79="IVA dedutível",- $Q79,0))),"")</f>
        <v/>
      </c>
      <c r="U79" s="14">
        <f>IF(AND($B79="",$N79=""),"",IFERROR(IF(OR($B79="",$F79="",$G79="",$H79="",$I79="",$N79="",$O79="",$P79=""),"Completar dados",IF(OR(AND($F79="Realizado",$G79&lt;&gt;"Realizado"),AND($F79="Orçamentado",NOT(OR($G79="Base",$G79="Otimista",$G79="Conservador"))),AND($P79="Sem IVA",$O79&lt;&gt;0)),"Verificar","OK")),"Verificar"))</f>
        <v/>
      </c>
    </row>
    <row r="80">
      <c r="A80" s="14">
        <f>IF($B80="","",ROW()-11)</f>
        <v/>
      </c>
      <c r="B80" s="15" t="n"/>
      <c r="C80" s="14">
        <f>IFERROR(IF($B80="","",YEAR($B80)),"")</f>
        <v/>
      </c>
      <c r="D80" s="14">
        <f>IFERROR(IF($B80="","",MONTH($B80)),"")</f>
        <v/>
      </c>
      <c r="E80" s="6">
        <f>IFERROR(IF($D80="","",CHOOSE($D80,"Janeiro","Fevereiro","Março","Abril","Maio","Junho","Julho","Agosto","Setembro","Outubro","Novembro","Dezembro")),"")</f>
        <v/>
      </c>
      <c r="F80" s="16" t="n"/>
      <c r="G80" s="16" t="n"/>
      <c r="H80" s="16" t="n"/>
      <c r="I80" s="17" t="n"/>
      <c r="J80" s="17" t="n"/>
      <c r="K80" s="17" t="n"/>
      <c r="L80" s="17" t="n"/>
      <c r="M80" s="17" t="n"/>
      <c r="N80" s="18" t="n"/>
      <c r="O80" s="19" t="n"/>
      <c r="P80" s="17" t="n"/>
      <c r="Q80" s="20">
        <f>IFERROR(IF(OR($B80="",$N80="",$O80="",$P80=""),"",$N80*$O80),"")</f>
        <v/>
      </c>
      <c r="R80" s="20">
        <f>IFERROR(IF(OR($B80="",$N80="",$O80="",$P80=""),"",$N80+$Q80),"")</f>
        <v/>
      </c>
      <c r="S80" s="20">
        <f>IFERROR(IF(OR($B80="",$N80=""),"",IF($H80="Venda",$N80,IF($P80="IVA não dedutível",$N80+$Q80,$N80))),"")</f>
        <v/>
      </c>
      <c r="T80" s="20">
        <f>IFERROR(IF(OR($B80="",$N80="",$O80="",$P80=""),"",IF($P80="IVA liquidado",$Q80,IF($P80="IVA dedutível",- $Q80,0))),"")</f>
        <v/>
      </c>
      <c r="U80" s="14">
        <f>IF(AND($B80="",$N80=""),"",IFERROR(IF(OR($B80="",$F80="",$G80="",$H80="",$I80="",$N80="",$O80="",$P80=""),"Completar dados",IF(OR(AND($F80="Realizado",$G80&lt;&gt;"Realizado"),AND($F80="Orçamentado",NOT(OR($G80="Base",$G80="Otimista",$G80="Conservador"))),AND($P80="Sem IVA",$O80&lt;&gt;0)),"Verificar","OK")),"Verificar"))</f>
        <v/>
      </c>
    </row>
    <row r="81">
      <c r="A81" s="14">
        <f>IF($B81="","",ROW()-11)</f>
        <v/>
      </c>
      <c r="B81" s="15" t="n"/>
      <c r="C81" s="14">
        <f>IFERROR(IF($B81="","",YEAR($B81)),"")</f>
        <v/>
      </c>
      <c r="D81" s="14">
        <f>IFERROR(IF($B81="","",MONTH($B81)),"")</f>
        <v/>
      </c>
      <c r="E81" s="6">
        <f>IFERROR(IF($D81="","",CHOOSE($D81,"Janeiro","Fevereiro","Março","Abril","Maio","Junho","Julho","Agosto","Setembro","Outubro","Novembro","Dezembro")),"")</f>
        <v/>
      </c>
      <c r="F81" s="16" t="n"/>
      <c r="G81" s="16" t="n"/>
      <c r="H81" s="16" t="n"/>
      <c r="I81" s="17" t="n"/>
      <c r="J81" s="17" t="n"/>
      <c r="K81" s="17" t="n"/>
      <c r="L81" s="17" t="n"/>
      <c r="M81" s="17" t="n"/>
      <c r="N81" s="18" t="n"/>
      <c r="O81" s="19" t="n"/>
      <c r="P81" s="17" t="n"/>
      <c r="Q81" s="20">
        <f>IFERROR(IF(OR($B81="",$N81="",$O81="",$P81=""),"",$N81*$O81),"")</f>
        <v/>
      </c>
      <c r="R81" s="20">
        <f>IFERROR(IF(OR($B81="",$N81="",$O81="",$P81=""),"",$N81+$Q81),"")</f>
        <v/>
      </c>
      <c r="S81" s="20">
        <f>IFERROR(IF(OR($B81="",$N81=""),"",IF($H81="Venda",$N81,IF($P81="IVA não dedutível",$N81+$Q81,$N81))),"")</f>
        <v/>
      </c>
      <c r="T81" s="20">
        <f>IFERROR(IF(OR($B81="",$N81="",$O81="",$P81=""),"",IF($P81="IVA liquidado",$Q81,IF($P81="IVA dedutível",- $Q81,0))),"")</f>
        <v/>
      </c>
      <c r="U81" s="14">
        <f>IF(AND($B81="",$N81=""),"",IFERROR(IF(OR($B81="",$F81="",$G81="",$H81="",$I81="",$N81="",$O81="",$P81=""),"Completar dados",IF(OR(AND($F81="Realizado",$G81&lt;&gt;"Realizado"),AND($F81="Orçamentado",NOT(OR($G81="Base",$G81="Otimista",$G81="Conservador"))),AND($P81="Sem IVA",$O81&lt;&gt;0)),"Verificar","OK")),"Verificar"))</f>
        <v/>
      </c>
    </row>
    <row r="82">
      <c r="A82" s="14">
        <f>IF($B82="","",ROW()-11)</f>
        <v/>
      </c>
      <c r="B82" s="15" t="n"/>
      <c r="C82" s="14">
        <f>IFERROR(IF($B82="","",YEAR($B82)),"")</f>
        <v/>
      </c>
      <c r="D82" s="14">
        <f>IFERROR(IF($B82="","",MONTH($B82)),"")</f>
        <v/>
      </c>
      <c r="E82" s="6">
        <f>IFERROR(IF($D82="","",CHOOSE($D82,"Janeiro","Fevereiro","Março","Abril","Maio","Junho","Julho","Agosto","Setembro","Outubro","Novembro","Dezembro")),"")</f>
        <v/>
      </c>
      <c r="F82" s="16" t="n"/>
      <c r="G82" s="16" t="n"/>
      <c r="H82" s="16" t="n"/>
      <c r="I82" s="17" t="n"/>
      <c r="J82" s="17" t="n"/>
      <c r="K82" s="17" t="n"/>
      <c r="L82" s="17" t="n"/>
      <c r="M82" s="17" t="n"/>
      <c r="N82" s="18" t="n"/>
      <c r="O82" s="19" t="n"/>
      <c r="P82" s="17" t="n"/>
      <c r="Q82" s="20">
        <f>IFERROR(IF(OR($B82="",$N82="",$O82="",$P82=""),"",$N82*$O82),"")</f>
        <v/>
      </c>
      <c r="R82" s="20">
        <f>IFERROR(IF(OR($B82="",$N82="",$O82="",$P82=""),"",$N82+$Q82),"")</f>
        <v/>
      </c>
      <c r="S82" s="20">
        <f>IFERROR(IF(OR($B82="",$N82=""),"",IF($H82="Venda",$N82,IF($P82="IVA não dedutível",$N82+$Q82,$N82))),"")</f>
        <v/>
      </c>
      <c r="T82" s="20">
        <f>IFERROR(IF(OR($B82="",$N82="",$O82="",$P82=""),"",IF($P82="IVA liquidado",$Q82,IF($P82="IVA dedutível",- $Q82,0))),"")</f>
        <v/>
      </c>
      <c r="U82" s="14">
        <f>IF(AND($B82="",$N82=""),"",IFERROR(IF(OR($B82="",$F82="",$G82="",$H82="",$I82="",$N82="",$O82="",$P82=""),"Completar dados",IF(OR(AND($F82="Realizado",$G82&lt;&gt;"Realizado"),AND($F82="Orçamentado",NOT(OR($G82="Base",$G82="Otimista",$G82="Conservador"))),AND($P82="Sem IVA",$O82&lt;&gt;0)),"Verificar","OK")),"Verificar"))</f>
        <v/>
      </c>
    </row>
    <row r="83">
      <c r="A83" s="14">
        <f>IF($B83="","",ROW()-11)</f>
        <v/>
      </c>
      <c r="B83" s="15" t="n"/>
      <c r="C83" s="14">
        <f>IFERROR(IF($B83="","",YEAR($B83)),"")</f>
        <v/>
      </c>
      <c r="D83" s="14">
        <f>IFERROR(IF($B83="","",MONTH($B83)),"")</f>
        <v/>
      </c>
      <c r="E83" s="6">
        <f>IFERROR(IF($D83="","",CHOOSE($D83,"Janeiro","Fevereiro","Março","Abril","Maio","Junho","Julho","Agosto","Setembro","Outubro","Novembro","Dezembro")),"")</f>
        <v/>
      </c>
      <c r="F83" s="16" t="n"/>
      <c r="G83" s="16" t="n"/>
      <c r="H83" s="16" t="n"/>
      <c r="I83" s="17" t="n"/>
      <c r="J83" s="17" t="n"/>
      <c r="K83" s="17" t="n"/>
      <c r="L83" s="17" t="n"/>
      <c r="M83" s="17" t="n"/>
      <c r="N83" s="18" t="n"/>
      <c r="O83" s="19" t="n"/>
      <c r="P83" s="17" t="n"/>
      <c r="Q83" s="20">
        <f>IFERROR(IF(OR($B83="",$N83="",$O83="",$P83=""),"",$N83*$O83),"")</f>
        <v/>
      </c>
      <c r="R83" s="20">
        <f>IFERROR(IF(OR($B83="",$N83="",$O83="",$P83=""),"",$N83+$Q83),"")</f>
        <v/>
      </c>
      <c r="S83" s="20">
        <f>IFERROR(IF(OR($B83="",$N83=""),"",IF($H83="Venda",$N83,IF($P83="IVA não dedutível",$N83+$Q83,$N83))),"")</f>
        <v/>
      </c>
      <c r="T83" s="20">
        <f>IFERROR(IF(OR($B83="",$N83="",$O83="",$P83=""),"",IF($P83="IVA liquidado",$Q83,IF($P83="IVA dedutível",- $Q83,0))),"")</f>
        <v/>
      </c>
      <c r="U83" s="14">
        <f>IF(AND($B83="",$N83=""),"",IFERROR(IF(OR($B83="",$F83="",$G83="",$H83="",$I83="",$N83="",$O83="",$P83=""),"Completar dados",IF(OR(AND($F83="Realizado",$G83&lt;&gt;"Realizado"),AND($F83="Orçamentado",NOT(OR($G83="Base",$G83="Otimista",$G83="Conservador"))),AND($P83="Sem IVA",$O83&lt;&gt;0)),"Verificar","OK")),"Verificar"))</f>
        <v/>
      </c>
    </row>
    <row r="84">
      <c r="A84" s="14">
        <f>IF($B84="","",ROW()-11)</f>
        <v/>
      </c>
      <c r="B84" s="15" t="n"/>
      <c r="C84" s="14">
        <f>IFERROR(IF($B84="","",YEAR($B84)),"")</f>
        <v/>
      </c>
      <c r="D84" s="14">
        <f>IFERROR(IF($B84="","",MONTH($B84)),"")</f>
        <v/>
      </c>
      <c r="E84" s="6">
        <f>IFERROR(IF($D84="","",CHOOSE($D84,"Janeiro","Fevereiro","Março","Abril","Maio","Junho","Julho","Agosto","Setembro","Outubro","Novembro","Dezembro")),"")</f>
        <v/>
      </c>
      <c r="F84" s="16" t="n"/>
      <c r="G84" s="16" t="n"/>
      <c r="H84" s="16" t="n"/>
      <c r="I84" s="17" t="n"/>
      <c r="J84" s="17" t="n"/>
      <c r="K84" s="17" t="n"/>
      <c r="L84" s="17" t="n"/>
      <c r="M84" s="17" t="n"/>
      <c r="N84" s="18" t="n"/>
      <c r="O84" s="19" t="n"/>
      <c r="P84" s="17" t="n"/>
      <c r="Q84" s="20">
        <f>IFERROR(IF(OR($B84="",$N84="",$O84="",$P84=""),"",$N84*$O84),"")</f>
        <v/>
      </c>
      <c r="R84" s="20">
        <f>IFERROR(IF(OR($B84="",$N84="",$O84="",$P84=""),"",$N84+$Q84),"")</f>
        <v/>
      </c>
      <c r="S84" s="20">
        <f>IFERROR(IF(OR($B84="",$N84=""),"",IF($H84="Venda",$N84,IF($P84="IVA não dedutível",$N84+$Q84,$N84))),"")</f>
        <v/>
      </c>
      <c r="T84" s="20">
        <f>IFERROR(IF(OR($B84="",$N84="",$O84="",$P84=""),"",IF($P84="IVA liquidado",$Q84,IF($P84="IVA dedutível",- $Q84,0))),"")</f>
        <v/>
      </c>
      <c r="U84" s="14">
        <f>IF(AND($B84="",$N84=""),"",IFERROR(IF(OR($B84="",$F84="",$G84="",$H84="",$I84="",$N84="",$O84="",$P84=""),"Completar dados",IF(OR(AND($F84="Realizado",$G84&lt;&gt;"Realizado"),AND($F84="Orçamentado",NOT(OR($G84="Base",$G84="Otimista",$G84="Conservador"))),AND($P84="Sem IVA",$O84&lt;&gt;0)),"Verificar","OK")),"Verificar"))</f>
        <v/>
      </c>
    </row>
    <row r="85">
      <c r="A85" s="14">
        <f>IF($B85="","",ROW()-11)</f>
        <v/>
      </c>
      <c r="B85" s="15" t="n"/>
      <c r="C85" s="14">
        <f>IFERROR(IF($B85="","",YEAR($B85)),"")</f>
        <v/>
      </c>
      <c r="D85" s="14">
        <f>IFERROR(IF($B85="","",MONTH($B85)),"")</f>
        <v/>
      </c>
      <c r="E85" s="6">
        <f>IFERROR(IF($D85="","",CHOOSE($D85,"Janeiro","Fevereiro","Março","Abril","Maio","Junho","Julho","Agosto","Setembro","Outubro","Novembro","Dezembro")),"")</f>
        <v/>
      </c>
      <c r="F85" s="16" t="n"/>
      <c r="G85" s="16" t="n"/>
      <c r="H85" s="16" t="n"/>
      <c r="I85" s="17" t="n"/>
      <c r="J85" s="17" t="n"/>
      <c r="K85" s="17" t="n"/>
      <c r="L85" s="17" t="n"/>
      <c r="M85" s="17" t="n"/>
      <c r="N85" s="18" t="n"/>
      <c r="O85" s="19" t="n"/>
      <c r="P85" s="17" t="n"/>
      <c r="Q85" s="20">
        <f>IFERROR(IF(OR($B85="",$N85="",$O85="",$P85=""),"",$N85*$O85),"")</f>
        <v/>
      </c>
      <c r="R85" s="20">
        <f>IFERROR(IF(OR($B85="",$N85="",$O85="",$P85=""),"",$N85+$Q85),"")</f>
        <v/>
      </c>
      <c r="S85" s="20">
        <f>IFERROR(IF(OR($B85="",$N85=""),"",IF($H85="Venda",$N85,IF($P85="IVA não dedutível",$N85+$Q85,$N85))),"")</f>
        <v/>
      </c>
      <c r="T85" s="20">
        <f>IFERROR(IF(OR($B85="",$N85="",$O85="",$P85=""),"",IF($P85="IVA liquidado",$Q85,IF($P85="IVA dedutível",- $Q85,0))),"")</f>
        <v/>
      </c>
      <c r="U85" s="14">
        <f>IF(AND($B85="",$N85=""),"",IFERROR(IF(OR($B85="",$F85="",$G85="",$H85="",$I85="",$N85="",$O85="",$P85=""),"Completar dados",IF(OR(AND($F85="Realizado",$G85&lt;&gt;"Realizado"),AND($F85="Orçamentado",NOT(OR($G85="Base",$G85="Otimista",$G85="Conservador"))),AND($P85="Sem IVA",$O85&lt;&gt;0)),"Verificar","OK")),"Verificar"))</f>
        <v/>
      </c>
    </row>
    <row r="86">
      <c r="A86" s="14">
        <f>IF($B86="","",ROW()-11)</f>
        <v/>
      </c>
      <c r="B86" s="15" t="n"/>
      <c r="C86" s="14">
        <f>IFERROR(IF($B86="","",YEAR($B86)),"")</f>
        <v/>
      </c>
      <c r="D86" s="14">
        <f>IFERROR(IF($B86="","",MONTH($B86)),"")</f>
        <v/>
      </c>
      <c r="E86" s="6">
        <f>IFERROR(IF($D86="","",CHOOSE($D86,"Janeiro","Fevereiro","Março","Abril","Maio","Junho","Julho","Agosto","Setembro","Outubro","Novembro","Dezembro")),"")</f>
        <v/>
      </c>
      <c r="F86" s="16" t="n"/>
      <c r="G86" s="16" t="n"/>
      <c r="H86" s="16" t="n"/>
      <c r="I86" s="17" t="n"/>
      <c r="J86" s="17" t="n"/>
      <c r="K86" s="17" t="n"/>
      <c r="L86" s="17" t="n"/>
      <c r="M86" s="17" t="n"/>
      <c r="N86" s="18" t="n"/>
      <c r="O86" s="19" t="n"/>
      <c r="P86" s="17" t="n"/>
      <c r="Q86" s="20">
        <f>IFERROR(IF(OR($B86="",$N86="",$O86="",$P86=""),"",$N86*$O86),"")</f>
        <v/>
      </c>
      <c r="R86" s="20">
        <f>IFERROR(IF(OR($B86="",$N86="",$O86="",$P86=""),"",$N86+$Q86),"")</f>
        <v/>
      </c>
      <c r="S86" s="20">
        <f>IFERROR(IF(OR($B86="",$N86=""),"",IF($H86="Venda",$N86,IF($P86="IVA não dedutível",$N86+$Q86,$N86))),"")</f>
        <v/>
      </c>
      <c r="T86" s="20">
        <f>IFERROR(IF(OR($B86="",$N86="",$O86="",$P86=""),"",IF($P86="IVA liquidado",$Q86,IF($P86="IVA dedutível",- $Q86,0))),"")</f>
        <v/>
      </c>
      <c r="U86" s="14">
        <f>IF(AND($B86="",$N86=""),"",IFERROR(IF(OR($B86="",$F86="",$G86="",$H86="",$I86="",$N86="",$O86="",$P86=""),"Completar dados",IF(OR(AND($F86="Realizado",$G86&lt;&gt;"Realizado"),AND($F86="Orçamentado",NOT(OR($G86="Base",$G86="Otimista",$G86="Conservador"))),AND($P86="Sem IVA",$O86&lt;&gt;0)),"Verificar","OK")),"Verificar"))</f>
        <v/>
      </c>
    </row>
    <row r="87">
      <c r="A87" s="14">
        <f>IF($B87="","",ROW()-11)</f>
        <v/>
      </c>
      <c r="B87" s="15" t="n"/>
      <c r="C87" s="14">
        <f>IFERROR(IF($B87="","",YEAR($B87)),"")</f>
        <v/>
      </c>
      <c r="D87" s="14">
        <f>IFERROR(IF($B87="","",MONTH($B87)),"")</f>
        <v/>
      </c>
      <c r="E87" s="6">
        <f>IFERROR(IF($D87="","",CHOOSE($D87,"Janeiro","Fevereiro","Março","Abril","Maio","Junho","Julho","Agosto","Setembro","Outubro","Novembro","Dezembro")),"")</f>
        <v/>
      </c>
      <c r="F87" s="16" t="n"/>
      <c r="G87" s="16" t="n"/>
      <c r="H87" s="16" t="n"/>
      <c r="I87" s="17" t="n"/>
      <c r="J87" s="17" t="n"/>
      <c r="K87" s="17" t="n"/>
      <c r="L87" s="17" t="n"/>
      <c r="M87" s="17" t="n"/>
      <c r="N87" s="18" t="n"/>
      <c r="O87" s="19" t="n"/>
      <c r="P87" s="17" t="n"/>
      <c r="Q87" s="20">
        <f>IFERROR(IF(OR($B87="",$N87="",$O87="",$P87=""),"",$N87*$O87),"")</f>
        <v/>
      </c>
      <c r="R87" s="20">
        <f>IFERROR(IF(OR($B87="",$N87="",$O87="",$P87=""),"",$N87+$Q87),"")</f>
        <v/>
      </c>
      <c r="S87" s="20">
        <f>IFERROR(IF(OR($B87="",$N87=""),"",IF($H87="Venda",$N87,IF($P87="IVA não dedutível",$N87+$Q87,$N87))),"")</f>
        <v/>
      </c>
      <c r="T87" s="20">
        <f>IFERROR(IF(OR($B87="",$N87="",$O87="",$P87=""),"",IF($P87="IVA liquidado",$Q87,IF($P87="IVA dedutível",- $Q87,0))),"")</f>
        <v/>
      </c>
      <c r="U87" s="14">
        <f>IF(AND($B87="",$N87=""),"",IFERROR(IF(OR($B87="",$F87="",$G87="",$H87="",$I87="",$N87="",$O87="",$P87=""),"Completar dados",IF(OR(AND($F87="Realizado",$G87&lt;&gt;"Realizado"),AND($F87="Orçamentado",NOT(OR($G87="Base",$G87="Otimista",$G87="Conservador"))),AND($P87="Sem IVA",$O87&lt;&gt;0)),"Verificar","OK")),"Verificar"))</f>
        <v/>
      </c>
    </row>
    <row r="88">
      <c r="A88" s="14">
        <f>IF($B88="","",ROW()-11)</f>
        <v/>
      </c>
      <c r="B88" s="15" t="n"/>
      <c r="C88" s="14">
        <f>IFERROR(IF($B88="","",YEAR($B88)),"")</f>
        <v/>
      </c>
      <c r="D88" s="14">
        <f>IFERROR(IF($B88="","",MONTH($B88)),"")</f>
        <v/>
      </c>
      <c r="E88" s="6">
        <f>IFERROR(IF($D88="","",CHOOSE($D88,"Janeiro","Fevereiro","Março","Abril","Maio","Junho","Julho","Agosto","Setembro","Outubro","Novembro","Dezembro")),"")</f>
        <v/>
      </c>
      <c r="F88" s="16" t="n"/>
      <c r="G88" s="16" t="n"/>
      <c r="H88" s="16" t="n"/>
      <c r="I88" s="17" t="n"/>
      <c r="J88" s="17" t="n"/>
      <c r="K88" s="17" t="n"/>
      <c r="L88" s="17" t="n"/>
      <c r="M88" s="17" t="n"/>
      <c r="N88" s="18" t="n"/>
      <c r="O88" s="19" t="n"/>
      <c r="P88" s="17" t="n"/>
      <c r="Q88" s="20">
        <f>IFERROR(IF(OR($B88="",$N88="",$O88="",$P88=""),"",$N88*$O88),"")</f>
        <v/>
      </c>
      <c r="R88" s="20">
        <f>IFERROR(IF(OR($B88="",$N88="",$O88="",$P88=""),"",$N88+$Q88),"")</f>
        <v/>
      </c>
      <c r="S88" s="20">
        <f>IFERROR(IF(OR($B88="",$N88=""),"",IF($H88="Venda",$N88,IF($P88="IVA não dedutível",$N88+$Q88,$N88))),"")</f>
        <v/>
      </c>
      <c r="T88" s="20">
        <f>IFERROR(IF(OR($B88="",$N88="",$O88="",$P88=""),"",IF($P88="IVA liquidado",$Q88,IF($P88="IVA dedutível",- $Q88,0))),"")</f>
        <v/>
      </c>
      <c r="U88" s="14">
        <f>IF(AND($B88="",$N88=""),"",IFERROR(IF(OR($B88="",$F88="",$G88="",$H88="",$I88="",$N88="",$O88="",$P88=""),"Completar dados",IF(OR(AND($F88="Realizado",$G88&lt;&gt;"Realizado"),AND($F88="Orçamentado",NOT(OR($G88="Base",$G88="Otimista",$G88="Conservador"))),AND($P88="Sem IVA",$O88&lt;&gt;0)),"Verificar","OK")),"Verificar"))</f>
        <v/>
      </c>
    </row>
    <row r="89">
      <c r="A89" s="14">
        <f>IF($B89="","",ROW()-11)</f>
        <v/>
      </c>
      <c r="B89" s="15" t="n"/>
      <c r="C89" s="14">
        <f>IFERROR(IF($B89="","",YEAR($B89)),"")</f>
        <v/>
      </c>
      <c r="D89" s="14">
        <f>IFERROR(IF($B89="","",MONTH($B89)),"")</f>
        <v/>
      </c>
      <c r="E89" s="6">
        <f>IFERROR(IF($D89="","",CHOOSE($D89,"Janeiro","Fevereiro","Março","Abril","Maio","Junho","Julho","Agosto","Setembro","Outubro","Novembro","Dezembro")),"")</f>
        <v/>
      </c>
      <c r="F89" s="16" t="n"/>
      <c r="G89" s="16" t="n"/>
      <c r="H89" s="16" t="n"/>
      <c r="I89" s="17" t="n"/>
      <c r="J89" s="17" t="n"/>
      <c r="K89" s="17" t="n"/>
      <c r="L89" s="17" t="n"/>
      <c r="M89" s="17" t="n"/>
      <c r="N89" s="18" t="n"/>
      <c r="O89" s="19" t="n"/>
      <c r="P89" s="17" t="n"/>
      <c r="Q89" s="20">
        <f>IFERROR(IF(OR($B89="",$N89="",$O89="",$P89=""),"",$N89*$O89),"")</f>
        <v/>
      </c>
      <c r="R89" s="20">
        <f>IFERROR(IF(OR($B89="",$N89="",$O89="",$P89=""),"",$N89+$Q89),"")</f>
        <v/>
      </c>
      <c r="S89" s="20">
        <f>IFERROR(IF(OR($B89="",$N89=""),"",IF($H89="Venda",$N89,IF($P89="IVA não dedutível",$N89+$Q89,$N89))),"")</f>
        <v/>
      </c>
      <c r="T89" s="20">
        <f>IFERROR(IF(OR($B89="",$N89="",$O89="",$P89=""),"",IF($P89="IVA liquidado",$Q89,IF($P89="IVA dedutível",- $Q89,0))),"")</f>
        <v/>
      </c>
      <c r="U89" s="14">
        <f>IF(AND($B89="",$N89=""),"",IFERROR(IF(OR($B89="",$F89="",$G89="",$H89="",$I89="",$N89="",$O89="",$P89=""),"Completar dados",IF(OR(AND($F89="Realizado",$G89&lt;&gt;"Realizado"),AND($F89="Orçamentado",NOT(OR($G89="Base",$G89="Otimista",$G89="Conservador"))),AND($P89="Sem IVA",$O89&lt;&gt;0)),"Verificar","OK")),"Verificar"))</f>
        <v/>
      </c>
    </row>
    <row r="90">
      <c r="A90" s="14">
        <f>IF($B90="","",ROW()-11)</f>
        <v/>
      </c>
      <c r="B90" s="15" t="n"/>
      <c r="C90" s="14">
        <f>IFERROR(IF($B90="","",YEAR($B90)),"")</f>
        <v/>
      </c>
      <c r="D90" s="14">
        <f>IFERROR(IF($B90="","",MONTH($B90)),"")</f>
        <v/>
      </c>
      <c r="E90" s="6">
        <f>IFERROR(IF($D90="","",CHOOSE($D90,"Janeiro","Fevereiro","Março","Abril","Maio","Junho","Julho","Agosto","Setembro","Outubro","Novembro","Dezembro")),"")</f>
        <v/>
      </c>
      <c r="F90" s="16" t="n"/>
      <c r="G90" s="16" t="n"/>
      <c r="H90" s="16" t="n"/>
      <c r="I90" s="17" t="n"/>
      <c r="J90" s="17" t="n"/>
      <c r="K90" s="17" t="n"/>
      <c r="L90" s="17" t="n"/>
      <c r="M90" s="17" t="n"/>
      <c r="N90" s="18" t="n"/>
      <c r="O90" s="19" t="n"/>
      <c r="P90" s="17" t="n"/>
      <c r="Q90" s="20">
        <f>IFERROR(IF(OR($B90="",$N90="",$O90="",$P90=""),"",$N90*$O90),"")</f>
        <v/>
      </c>
      <c r="R90" s="20">
        <f>IFERROR(IF(OR($B90="",$N90="",$O90="",$P90=""),"",$N90+$Q90),"")</f>
        <v/>
      </c>
      <c r="S90" s="20">
        <f>IFERROR(IF(OR($B90="",$N90=""),"",IF($H90="Venda",$N90,IF($P90="IVA não dedutível",$N90+$Q90,$N90))),"")</f>
        <v/>
      </c>
      <c r="T90" s="20">
        <f>IFERROR(IF(OR($B90="",$N90="",$O90="",$P90=""),"",IF($P90="IVA liquidado",$Q90,IF($P90="IVA dedutível",- $Q90,0))),"")</f>
        <v/>
      </c>
      <c r="U90" s="14">
        <f>IF(AND($B90="",$N90=""),"",IFERROR(IF(OR($B90="",$F90="",$G90="",$H90="",$I90="",$N90="",$O90="",$P90=""),"Completar dados",IF(OR(AND($F90="Realizado",$G90&lt;&gt;"Realizado"),AND($F90="Orçamentado",NOT(OR($G90="Base",$G90="Otimista",$G90="Conservador"))),AND($P90="Sem IVA",$O90&lt;&gt;0)),"Verificar","OK")),"Verificar"))</f>
        <v/>
      </c>
    </row>
    <row r="91">
      <c r="A91" s="14">
        <f>IF($B91="","",ROW()-11)</f>
        <v/>
      </c>
      <c r="B91" s="15" t="n"/>
      <c r="C91" s="14">
        <f>IFERROR(IF($B91="","",YEAR($B91)),"")</f>
        <v/>
      </c>
      <c r="D91" s="14">
        <f>IFERROR(IF($B91="","",MONTH($B91)),"")</f>
        <v/>
      </c>
      <c r="E91" s="6">
        <f>IFERROR(IF($D91="","",CHOOSE($D91,"Janeiro","Fevereiro","Março","Abril","Maio","Junho","Julho","Agosto","Setembro","Outubro","Novembro","Dezembro")),"")</f>
        <v/>
      </c>
      <c r="F91" s="16" t="n"/>
      <c r="G91" s="16" t="n"/>
      <c r="H91" s="16" t="n"/>
      <c r="I91" s="17" t="n"/>
      <c r="J91" s="17" t="n"/>
      <c r="K91" s="17" t="n"/>
      <c r="L91" s="17" t="n"/>
      <c r="M91" s="17" t="n"/>
      <c r="N91" s="18" t="n"/>
      <c r="O91" s="19" t="n"/>
      <c r="P91" s="17" t="n"/>
      <c r="Q91" s="20">
        <f>IFERROR(IF(OR($B91="",$N91="",$O91="",$P91=""),"",$N91*$O91),"")</f>
        <v/>
      </c>
      <c r="R91" s="20">
        <f>IFERROR(IF(OR($B91="",$N91="",$O91="",$P91=""),"",$N91+$Q91),"")</f>
        <v/>
      </c>
      <c r="S91" s="20">
        <f>IFERROR(IF(OR($B91="",$N91=""),"",IF($H91="Venda",$N91,IF($P91="IVA não dedutível",$N91+$Q91,$N91))),"")</f>
        <v/>
      </c>
      <c r="T91" s="20">
        <f>IFERROR(IF(OR($B91="",$N91="",$O91="",$P91=""),"",IF($P91="IVA liquidado",$Q91,IF($P91="IVA dedutível",- $Q91,0))),"")</f>
        <v/>
      </c>
      <c r="U91" s="14">
        <f>IF(AND($B91="",$N91=""),"",IFERROR(IF(OR($B91="",$F91="",$G91="",$H91="",$I91="",$N91="",$O91="",$P91=""),"Completar dados",IF(OR(AND($F91="Realizado",$G91&lt;&gt;"Realizado"),AND($F91="Orçamentado",NOT(OR($G91="Base",$G91="Otimista",$G91="Conservador"))),AND($P91="Sem IVA",$O91&lt;&gt;0)),"Verificar","OK")),"Verificar"))</f>
        <v/>
      </c>
    </row>
    <row r="92">
      <c r="A92" s="14">
        <f>IF($B92="","",ROW()-11)</f>
        <v/>
      </c>
      <c r="B92" s="15" t="n"/>
      <c r="C92" s="14">
        <f>IFERROR(IF($B92="","",YEAR($B92)),"")</f>
        <v/>
      </c>
      <c r="D92" s="14">
        <f>IFERROR(IF($B92="","",MONTH($B92)),"")</f>
        <v/>
      </c>
      <c r="E92" s="6">
        <f>IFERROR(IF($D92="","",CHOOSE($D92,"Janeiro","Fevereiro","Março","Abril","Maio","Junho","Julho","Agosto","Setembro","Outubro","Novembro","Dezembro")),"")</f>
        <v/>
      </c>
      <c r="F92" s="16" t="n"/>
      <c r="G92" s="16" t="n"/>
      <c r="H92" s="16" t="n"/>
      <c r="I92" s="17" t="n"/>
      <c r="J92" s="17" t="n"/>
      <c r="K92" s="17" t="n"/>
      <c r="L92" s="17" t="n"/>
      <c r="M92" s="17" t="n"/>
      <c r="N92" s="18" t="n"/>
      <c r="O92" s="19" t="n"/>
      <c r="P92" s="17" t="n"/>
      <c r="Q92" s="20">
        <f>IFERROR(IF(OR($B92="",$N92="",$O92="",$P92=""),"",$N92*$O92),"")</f>
        <v/>
      </c>
      <c r="R92" s="20">
        <f>IFERROR(IF(OR($B92="",$N92="",$O92="",$P92=""),"",$N92+$Q92),"")</f>
        <v/>
      </c>
      <c r="S92" s="20">
        <f>IFERROR(IF(OR($B92="",$N92=""),"",IF($H92="Venda",$N92,IF($P92="IVA não dedutível",$N92+$Q92,$N92))),"")</f>
        <v/>
      </c>
      <c r="T92" s="20">
        <f>IFERROR(IF(OR($B92="",$N92="",$O92="",$P92=""),"",IF($P92="IVA liquidado",$Q92,IF($P92="IVA dedutível",- $Q92,0))),"")</f>
        <v/>
      </c>
      <c r="U92" s="14">
        <f>IF(AND($B92="",$N92=""),"",IFERROR(IF(OR($B92="",$F92="",$G92="",$H92="",$I92="",$N92="",$O92="",$P92=""),"Completar dados",IF(OR(AND($F92="Realizado",$G92&lt;&gt;"Realizado"),AND($F92="Orçamentado",NOT(OR($G92="Base",$G92="Otimista",$G92="Conservador"))),AND($P92="Sem IVA",$O92&lt;&gt;0)),"Verificar","OK")),"Verificar"))</f>
        <v/>
      </c>
    </row>
    <row r="93">
      <c r="A93" s="14">
        <f>IF($B93="","",ROW()-11)</f>
        <v/>
      </c>
      <c r="B93" s="15" t="n"/>
      <c r="C93" s="14">
        <f>IFERROR(IF($B93="","",YEAR($B93)),"")</f>
        <v/>
      </c>
      <c r="D93" s="14">
        <f>IFERROR(IF($B93="","",MONTH($B93)),"")</f>
        <v/>
      </c>
      <c r="E93" s="6">
        <f>IFERROR(IF($D93="","",CHOOSE($D93,"Janeiro","Fevereiro","Março","Abril","Maio","Junho","Julho","Agosto","Setembro","Outubro","Novembro","Dezembro")),"")</f>
        <v/>
      </c>
      <c r="F93" s="16" t="n"/>
      <c r="G93" s="16" t="n"/>
      <c r="H93" s="16" t="n"/>
      <c r="I93" s="17" t="n"/>
      <c r="J93" s="17" t="n"/>
      <c r="K93" s="17" t="n"/>
      <c r="L93" s="17" t="n"/>
      <c r="M93" s="17" t="n"/>
      <c r="N93" s="18" t="n"/>
      <c r="O93" s="19" t="n"/>
      <c r="P93" s="17" t="n"/>
      <c r="Q93" s="20">
        <f>IFERROR(IF(OR($B93="",$N93="",$O93="",$P93=""),"",$N93*$O93),"")</f>
        <v/>
      </c>
      <c r="R93" s="20">
        <f>IFERROR(IF(OR($B93="",$N93="",$O93="",$P93=""),"",$N93+$Q93),"")</f>
        <v/>
      </c>
      <c r="S93" s="20">
        <f>IFERROR(IF(OR($B93="",$N93=""),"",IF($H93="Venda",$N93,IF($P93="IVA não dedutível",$N93+$Q93,$N93))),"")</f>
        <v/>
      </c>
      <c r="T93" s="20">
        <f>IFERROR(IF(OR($B93="",$N93="",$O93="",$P93=""),"",IF($P93="IVA liquidado",$Q93,IF($P93="IVA dedutível",- $Q93,0))),"")</f>
        <v/>
      </c>
      <c r="U93" s="14">
        <f>IF(AND($B93="",$N93=""),"",IFERROR(IF(OR($B93="",$F93="",$G93="",$H93="",$I93="",$N93="",$O93="",$P93=""),"Completar dados",IF(OR(AND($F93="Realizado",$G93&lt;&gt;"Realizado"),AND($F93="Orçamentado",NOT(OR($G93="Base",$G93="Otimista",$G93="Conservador"))),AND($P93="Sem IVA",$O93&lt;&gt;0)),"Verificar","OK")),"Verificar"))</f>
        <v/>
      </c>
    </row>
    <row r="94">
      <c r="A94" s="14">
        <f>IF($B94="","",ROW()-11)</f>
        <v/>
      </c>
      <c r="B94" s="15" t="n"/>
      <c r="C94" s="14">
        <f>IFERROR(IF($B94="","",YEAR($B94)),"")</f>
        <v/>
      </c>
      <c r="D94" s="14">
        <f>IFERROR(IF($B94="","",MONTH($B94)),"")</f>
        <v/>
      </c>
      <c r="E94" s="6">
        <f>IFERROR(IF($D94="","",CHOOSE($D94,"Janeiro","Fevereiro","Março","Abril","Maio","Junho","Julho","Agosto","Setembro","Outubro","Novembro","Dezembro")),"")</f>
        <v/>
      </c>
      <c r="F94" s="16" t="n"/>
      <c r="G94" s="16" t="n"/>
      <c r="H94" s="16" t="n"/>
      <c r="I94" s="17" t="n"/>
      <c r="J94" s="17" t="n"/>
      <c r="K94" s="17" t="n"/>
      <c r="L94" s="17" t="n"/>
      <c r="M94" s="17" t="n"/>
      <c r="N94" s="18" t="n"/>
      <c r="O94" s="19" t="n"/>
      <c r="P94" s="17" t="n"/>
      <c r="Q94" s="20">
        <f>IFERROR(IF(OR($B94="",$N94="",$O94="",$P94=""),"",$N94*$O94),"")</f>
        <v/>
      </c>
      <c r="R94" s="20">
        <f>IFERROR(IF(OR($B94="",$N94="",$O94="",$P94=""),"",$N94+$Q94),"")</f>
        <v/>
      </c>
      <c r="S94" s="20">
        <f>IFERROR(IF(OR($B94="",$N94=""),"",IF($H94="Venda",$N94,IF($P94="IVA não dedutível",$N94+$Q94,$N94))),"")</f>
        <v/>
      </c>
      <c r="T94" s="20">
        <f>IFERROR(IF(OR($B94="",$N94="",$O94="",$P94=""),"",IF($P94="IVA liquidado",$Q94,IF($P94="IVA dedutível",- $Q94,0))),"")</f>
        <v/>
      </c>
      <c r="U94" s="14">
        <f>IF(AND($B94="",$N94=""),"",IFERROR(IF(OR($B94="",$F94="",$G94="",$H94="",$I94="",$N94="",$O94="",$P94=""),"Completar dados",IF(OR(AND($F94="Realizado",$G94&lt;&gt;"Realizado"),AND($F94="Orçamentado",NOT(OR($G94="Base",$G94="Otimista",$G94="Conservador"))),AND($P94="Sem IVA",$O94&lt;&gt;0)),"Verificar","OK")),"Verificar"))</f>
        <v/>
      </c>
    </row>
    <row r="95">
      <c r="A95" s="14">
        <f>IF($B95="","",ROW()-11)</f>
        <v/>
      </c>
      <c r="B95" s="15" t="n"/>
      <c r="C95" s="14">
        <f>IFERROR(IF($B95="","",YEAR($B95)),"")</f>
        <v/>
      </c>
      <c r="D95" s="14">
        <f>IFERROR(IF($B95="","",MONTH($B95)),"")</f>
        <v/>
      </c>
      <c r="E95" s="6">
        <f>IFERROR(IF($D95="","",CHOOSE($D95,"Janeiro","Fevereiro","Março","Abril","Maio","Junho","Julho","Agosto","Setembro","Outubro","Novembro","Dezembro")),"")</f>
        <v/>
      </c>
      <c r="F95" s="16" t="n"/>
      <c r="G95" s="16" t="n"/>
      <c r="H95" s="16" t="n"/>
      <c r="I95" s="17" t="n"/>
      <c r="J95" s="17" t="n"/>
      <c r="K95" s="17" t="n"/>
      <c r="L95" s="17" t="n"/>
      <c r="M95" s="17" t="n"/>
      <c r="N95" s="18" t="n"/>
      <c r="O95" s="19" t="n"/>
      <c r="P95" s="17" t="n"/>
      <c r="Q95" s="20">
        <f>IFERROR(IF(OR($B95="",$N95="",$O95="",$P95=""),"",$N95*$O95),"")</f>
        <v/>
      </c>
      <c r="R95" s="20">
        <f>IFERROR(IF(OR($B95="",$N95="",$O95="",$P95=""),"",$N95+$Q95),"")</f>
        <v/>
      </c>
      <c r="S95" s="20">
        <f>IFERROR(IF(OR($B95="",$N95=""),"",IF($H95="Venda",$N95,IF($P95="IVA não dedutível",$N95+$Q95,$N95))),"")</f>
        <v/>
      </c>
      <c r="T95" s="20">
        <f>IFERROR(IF(OR($B95="",$N95="",$O95="",$P95=""),"",IF($P95="IVA liquidado",$Q95,IF($P95="IVA dedutível",- $Q95,0))),"")</f>
        <v/>
      </c>
      <c r="U95" s="14">
        <f>IF(AND($B95="",$N95=""),"",IFERROR(IF(OR($B95="",$F95="",$G95="",$H95="",$I95="",$N95="",$O95="",$P95=""),"Completar dados",IF(OR(AND($F95="Realizado",$G95&lt;&gt;"Realizado"),AND($F95="Orçamentado",NOT(OR($G95="Base",$G95="Otimista",$G95="Conservador"))),AND($P95="Sem IVA",$O95&lt;&gt;0)),"Verificar","OK")),"Verificar"))</f>
        <v/>
      </c>
    </row>
    <row r="96">
      <c r="A96" s="14">
        <f>IF($B96="","",ROW()-11)</f>
        <v/>
      </c>
      <c r="B96" s="15" t="n"/>
      <c r="C96" s="14">
        <f>IFERROR(IF($B96="","",YEAR($B96)),"")</f>
        <v/>
      </c>
      <c r="D96" s="14">
        <f>IFERROR(IF($B96="","",MONTH($B96)),"")</f>
        <v/>
      </c>
      <c r="E96" s="6">
        <f>IFERROR(IF($D96="","",CHOOSE($D96,"Janeiro","Fevereiro","Março","Abril","Maio","Junho","Julho","Agosto","Setembro","Outubro","Novembro","Dezembro")),"")</f>
        <v/>
      </c>
      <c r="F96" s="16" t="n"/>
      <c r="G96" s="16" t="n"/>
      <c r="H96" s="16" t="n"/>
      <c r="I96" s="17" t="n"/>
      <c r="J96" s="17" t="n"/>
      <c r="K96" s="17" t="n"/>
      <c r="L96" s="17" t="n"/>
      <c r="M96" s="17" t="n"/>
      <c r="N96" s="18" t="n"/>
      <c r="O96" s="19" t="n"/>
      <c r="P96" s="17" t="n"/>
      <c r="Q96" s="20">
        <f>IFERROR(IF(OR($B96="",$N96="",$O96="",$P96=""),"",$N96*$O96),"")</f>
        <v/>
      </c>
      <c r="R96" s="20">
        <f>IFERROR(IF(OR($B96="",$N96="",$O96="",$P96=""),"",$N96+$Q96),"")</f>
        <v/>
      </c>
      <c r="S96" s="20">
        <f>IFERROR(IF(OR($B96="",$N96=""),"",IF($H96="Venda",$N96,IF($P96="IVA não dedutível",$N96+$Q96,$N96))),"")</f>
        <v/>
      </c>
      <c r="T96" s="20">
        <f>IFERROR(IF(OR($B96="",$N96="",$O96="",$P96=""),"",IF($P96="IVA liquidado",$Q96,IF($P96="IVA dedutível",- $Q96,0))),"")</f>
        <v/>
      </c>
      <c r="U96" s="14">
        <f>IF(AND($B96="",$N96=""),"",IFERROR(IF(OR($B96="",$F96="",$G96="",$H96="",$I96="",$N96="",$O96="",$P96=""),"Completar dados",IF(OR(AND($F96="Realizado",$G96&lt;&gt;"Realizado"),AND($F96="Orçamentado",NOT(OR($G96="Base",$G96="Otimista",$G96="Conservador"))),AND($P96="Sem IVA",$O96&lt;&gt;0)),"Verificar","OK")),"Verificar"))</f>
        <v/>
      </c>
    </row>
    <row r="97">
      <c r="A97" s="14">
        <f>IF($B97="","",ROW()-11)</f>
        <v/>
      </c>
      <c r="B97" s="15" t="n"/>
      <c r="C97" s="14">
        <f>IFERROR(IF($B97="","",YEAR($B97)),"")</f>
        <v/>
      </c>
      <c r="D97" s="14">
        <f>IFERROR(IF($B97="","",MONTH($B97)),"")</f>
        <v/>
      </c>
      <c r="E97" s="6">
        <f>IFERROR(IF($D97="","",CHOOSE($D97,"Janeiro","Fevereiro","Março","Abril","Maio","Junho","Julho","Agosto","Setembro","Outubro","Novembro","Dezembro")),"")</f>
        <v/>
      </c>
      <c r="F97" s="16" t="n"/>
      <c r="G97" s="16" t="n"/>
      <c r="H97" s="16" t="n"/>
      <c r="I97" s="17" t="n"/>
      <c r="J97" s="17" t="n"/>
      <c r="K97" s="17" t="n"/>
      <c r="L97" s="17" t="n"/>
      <c r="M97" s="17" t="n"/>
      <c r="N97" s="18" t="n"/>
      <c r="O97" s="19" t="n"/>
      <c r="P97" s="17" t="n"/>
      <c r="Q97" s="20">
        <f>IFERROR(IF(OR($B97="",$N97="",$O97="",$P97=""),"",$N97*$O97),"")</f>
        <v/>
      </c>
      <c r="R97" s="20">
        <f>IFERROR(IF(OR($B97="",$N97="",$O97="",$P97=""),"",$N97+$Q97),"")</f>
        <v/>
      </c>
      <c r="S97" s="20">
        <f>IFERROR(IF(OR($B97="",$N97=""),"",IF($H97="Venda",$N97,IF($P97="IVA não dedutível",$N97+$Q97,$N97))),"")</f>
        <v/>
      </c>
      <c r="T97" s="20">
        <f>IFERROR(IF(OR($B97="",$N97="",$O97="",$P97=""),"",IF($P97="IVA liquidado",$Q97,IF($P97="IVA dedutível",- $Q97,0))),"")</f>
        <v/>
      </c>
      <c r="U97" s="14">
        <f>IF(AND($B97="",$N97=""),"",IFERROR(IF(OR($B97="",$F97="",$G97="",$H97="",$I97="",$N97="",$O97="",$P97=""),"Completar dados",IF(OR(AND($F97="Realizado",$G97&lt;&gt;"Realizado"),AND($F97="Orçamentado",NOT(OR($G97="Base",$G97="Otimista",$G97="Conservador"))),AND($P97="Sem IVA",$O97&lt;&gt;0)),"Verificar","OK")),"Verificar"))</f>
        <v/>
      </c>
    </row>
    <row r="98">
      <c r="A98" s="14">
        <f>IF($B98="","",ROW()-11)</f>
        <v/>
      </c>
      <c r="B98" s="15" t="n"/>
      <c r="C98" s="14">
        <f>IFERROR(IF($B98="","",YEAR($B98)),"")</f>
        <v/>
      </c>
      <c r="D98" s="14">
        <f>IFERROR(IF($B98="","",MONTH($B98)),"")</f>
        <v/>
      </c>
      <c r="E98" s="6">
        <f>IFERROR(IF($D98="","",CHOOSE($D98,"Janeiro","Fevereiro","Março","Abril","Maio","Junho","Julho","Agosto","Setembro","Outubro","Novembro","Dezembro")),"")</f>
        <v/>
      </c>
      <c r="F98" s="16" t="n"/>
      <c r="G98" s="16" t="n"/>
      <c r="H98" s="16" t="n"/>
      <c r="I98" s="17" t="n"/>
      <c r="J98" s="17" t="n"/>
      <c r="K98" s="17" t="n"/>
      <c r="L98" s="17" t="n"/>
      <c r="M98" s="17" t="n"/>
      <c r="N98" s="18" t="n"/>
      <c r="O98" s="19" t="n"/>
      <c r="P98" s="17" t="n"/>
      <c r="Q98" s="20">
        <f>IFERROR(IF(OR($B98="",$N98="",$O98="",$P98=""),"",$N98*$O98),"")</f>
        <v/>
      </c>
      <c r="R98" s="20">
        <f>IFERROR(IF(OR($B98="",$N98="",$O98="",$P98=""),"",$N98+$Q98),"")</f>
        <v/>
      </c>
      <c r="S98" s="20">
        <f>IFERROR(IF(OR($B98="",$N98=""),"",IF($H98="Venda",$N98,IF($P98="IVA não dedutível",$N98+$Q98,$N98))),"")</f>
        <v/>
      </c>
      <c r="T98" s="20">
        <f>IFERROR(IF(OR($B98="",$N98="",$O98="",$P98=""),"",IF($P98="IVA liquidado",$Q98,IF($P98="IVA dedutível",- $Q98,0))),"")</f>
        <v/>
      </c>
      <c r="U98" s="14">
        <f>IF(AND($B98="",$N98=""),"",IFERROR(IF(OR($B98="",$F98="",$G98="",$H98="",$I98="",$N98="",$O98="",$P98=""),"Completar dados",IF(OR(AND($F98="Realizado",$G98&lt;&gt;"Realizado"),AND($F98="Orçamentado",NOT(OR($G98="Base",$G98="Otimista",$G98="Conservador"))),AND($P98="Sem IVA",$O98&lt;&gt;0)),"Verificar","OK")),"Verificar"))</f>
        <v/>
      </c>
    </row>
    <row r="99">
      <c r="A99" s="14">
        <f>IF($B99="","",ROW()-11)</f>
        <v/>
      </c>
      <c r="B99" s="15" t="n"/>
      <c r="C99" s="14">
        <f>IFERROR(IF($B99="","",YEAR($B99)),"")</f>
        <v/>
      </c>
      <c r="D99" s="14">
        <f>IFERROR(IF($B99="","",MONTH($B99)),"")</f>
        <v/>
      </c>
      <c r="E99" s="6">
        <f>IFERROR(IF($D99="","",CHOOSE($D99,"Janeiro","Fevereiro","Março","Abril","Maio","Junho","Julho","Agosto","Setembro","Outubro","Novembro","Dezembro")),"")</f>
        <v/>
      </c>
      <c r="F99" s="16" t="n"/>
      <c r="G99" s="16" t="n"/>
      <c r="H99" s="16" t="n"/>
      <c r="I99" s="17" t="n"/>
      <c r="J99" s="17" t="n"/>
      <c r="K99" s="17" t="n"/>
      <c r="L99" s="17" t="n"/>
      <c r="M99" s="17" t="n"/>
      <c r="N99" s="18" t="n"/>
      <c r="O99" s="19" t="n"/>
      <c r="P99" s="17" t="n"/>
      <c r="Q99" s="20">
        <f>IFERROR(IF(OR($B99="",$N99="",$O99="",$P99=""),"",$N99*$O99),"")</f>
        <v/>
      </c>
      <c r="R99" s="20">
        <f>IFERROR(IF(OR($B99="",$N99="",$O99="",$P99=""),"",$N99+$Q99),"")</f>
        <v/>
      </c>
      <c r="S99" s="20">
        <f>IFERROR(IF(OR($B99="",$N99=""),"",IF($H99="Venda",$N99,IF($P99="IVA não dedutível",$N99+$Q99,$N99))),"")</f>
        <v/>
      </c>
      <c r="T99" s="20">
        <f>IFERROR(IF(OR($B99="",$N99="",$O99="",$P99=""),"",IF($P99="IVA liquidado",$Q99,IF($P99="IVA dedutível",- $Q99,0))),"")</f>
        <v/>
      </c>
      <c r="U99" s="14">
        <f>IF(AND($B99="",$N99=""),"",IFERROR(IF(OR($B99="",$F99="",$G99="",$H99="",$I99="",$N99="",$O99="",$P99=""),"Completar dados",IF(OR(AND($F99="Realizado",$G99&lt;&gt;"Realizado"),AND($F99="Orçamentado",NOT(OR($G99="Base",$G99="Otimista",$G99="Conservador"))),AND($P99="Sem IVA",$O99&lt;&gt;0)),"Verificar","OK")),"Verificar"))</f>
        <v/>
      </c>
    </row>
    <row r="100">
      <c r="A100" s="14">
        <f>IF($B100="","",ROW()-11)</f>
        <v/>
      </c>
      <c r="B100" s="15" t="n"/>
      <c r="C100" s="14">
        <f>IFERROR(IF($B100="","",YEAR($B100)),"")</f>
        <v/>
      </c>
      <c r="D100" s="14">
        <f>IFERROR(IF($B100="","",MONTH($B100)),"")</f>
        <v/>
      </c>
      <c r="E100" s="6">
        <f>IFERROR(IF($D100="","",CHOOSE($D100,"Janeiro","Fevereiro","Março","Abril","Maio","Junho","Julho","Agosto","Setembro","Outubro","Novembro","Dezembro")),"")</f>
        <v/>
      </c>
      <c r="F100" s="16" t="n"/>
      <c r="G100" s="16" t="n"/>
      <c r="H100" s="16" t="n"/>
      <c r="I100" s="17" t="n"/>
      <c r="J100" s="17" t="n"/>
      <c r="K100" s="17" t="n"/>
      <c r="L100" s="17" t="n"/>
      <c r="M100" s="17" t="n"/>
      <c r="N100" s="18" t="n"/>
      <c r="O100" s="19" t="n"/>
      <c r="P100" s="17" t="n"/>
      <c r="Q100" s="20">
        <f>IFERROR(IF(OR($B100="",$N100="",$O100="",$P100=""),"",$N100*$O100),"")</f>
        <v/>
      </c>
      <c r="R100" s="20">
        <f>IFERROR(IF(OR($B100="",$N100="",$O100="",$P100=""),"",$N100+$Q100),"")</f>
        <v/>
      </c>
      <c r="S100" s="20">
        <f>IFERROR(IF(OR($B100="",$N100=""),"",IF($H100="Venda",$N100,IF($P100="IVA não dedutível",$N100+$Q100,$N100))),"")</f>
        <v/>
      </c>
      <c r="T100" s="20">
        <f>IFERROR(IF(OR($B100="",$N100="",$O100="",$P100=""),"",IF($P100="IVA liquidado",$Q100,IF($P100="IVA dedutível",- $Q100,0))),"")</f>
        <v/>
      </c>
      <c r="U100" s="14">
        <f>IF(AND($B100="",$N100=""),"",IFERROR(IF(OR($B100="",$F100="",$G100="",$H100="",$I100="",$N100="",$O100="",$P100=""),"Completar dados",IF(OR(AND($F100="Realizado",$G100&lt;&gt;"Realizado"),AND($F100="Orçamentado",NOT(OR($G100="Base",$G100="Otimista",$G100="Conservador"))),AND($P100="Sem IVA",$O100&lt;&gt;0)),"Verificar","OK")),"Verificar"))</f>
        <v/>
      </c>
    </row>
    <row r="101">
      <c r="A101" s="14">
        <f>IF($B101="","",ROW()-11)</f>
        <v/>
      </c>
      <c r="B101" s="15" t="n"/>
      <c r="C101" s="14">
        <f>IFERROR(IF($B101="","",YEAR($B101)),"")</f>
        <v/>
      </c>
      <c r="D101" s="14">
        <f>IFERROR(IF($B101="","",MONTH($B101)),"")</f>
        <v/>
      </c>
      <c r="E101" s="6">
        <f>IFERROR(IF($D101="","",CHOOSE($D101,"Janeiro","Fevereiro","Março","Abril","Maio","Junho","Julho","Agosto","Setembro","Outubro","Novembro","Dezembro")),"")</f>
        <v/>
      </c>
      <c r="F101" s="16" t="n"/>
      <c r="G101" s="16" t="n"/>
      <c r="H101" s="16" t="n"/>
      <c r="I101" s="17" t="n"/>
      <c r="J101" s="17" t="n"/>
      <c r="K101" s="17" t="n"/>
      <c r="L101" s="17" t="n"/>
      <c r="M101" s="17" t="n"/>
      <c r="N101" s="18" t="n"/>
      <c r="O101" s="19" t="n"/>
      <c r="P101" s="17" t="n"/>
      <c r="Q101" s="20">
        <f>IFERROR(IF(OR($B101="",$N101="",$O101="",$P101=""),"",$N101*$O101),"")</f>
        <v/>
      </c>
      <c r="R101" s="20">
        <f>IFERROR(IF(OR($B101="",$N101="",$O101="",$P101=""),"",$N101+$Q101),"")</f>
        <v/>
      </c>
      <c r="S101" s="20">
        <f>IFERROR(IF(OR($B101="",$N101=""),"",IF($H101="Venda",$N101,IF($P101="IVA não dedutível",$N101+$Q101,$N101))),"")</f>
        <v/>
      </c>
      <c r="T101" s="20">
        <f>IFERROR(IF(OR($B101="",$N101="",$O101="",$P101=""),"",IF($P101="IVA liquidado",$Q101,IF($P101="IVA dedutível",- $Q101,0))),"")</f>
        <v/>
      </c>
      <c r="U101" s="14">
        <f>IF(AND($B101="",$N101=""),"",IFERROR(IF(OR($B101="",$F101="",$G101="",$H101="",$I101="",$N101="",$O101="",$P101=""),"Completar dados",IF(OR(AND($F101="Realizado",$G101&lt;&gt;"Realizado"),AND($F101="Orçamentado",NOT(OR($G101="Base",$G101="Otimista",$G101="Conservador"))),AND($P101="Sem IVA",$O101&lt;&gt;0)),"Verificar","OK")),"Verificar"))</f>
        <v/>
      </c>
    </row>
    <row r="102">
      <c r="A102" s="14">
        <f>IF($B102="","",ROW()-11)</f>
        <v/>
      </c>
      <c r="B102" s="15" t="n"/>
      <c r="C102" s="14">
        <f>IFERROR(IF($B102="","",YEAR($B102)),"")</f>
        <v/>
      </c>
      <c r="D102" s="14">
        <f>IFERROR(IF($B102="","",MONTH($B102)),"")</f>
        <v/>
      </c>
      <c r="E102" s="6">
        <f>IFERROR(IF($D102="","",CHOOSE($D102,"Janeiro","Fevereiro","Março","Abril","Maio","Junho","Julho","Agosto","Setembro","Outubro","Novembro","Dezembro")),"")</f>
        <v/>
      </c>
      <c r="F102" s="16" t="n"/>
      <c r="G102" s="16" t="n"/>
      <c r="H102" s="16" t="n"/>
      <c r="I102" s="17" t="n"/>
      <c r="J102" s="17" t="n"/>
      <c r="K102" s="17" t="n"/>
      <c r="L102" s="17" t="n"/>
      <c r="M102" s="17" t="n"/>
      <c r="N102" s="18" t="n"/>
      <c r="O102" s="19" t="n"/>
      <c r="P102" s="17" t="n"/>
      <c r="Q102" s="20">
        <f>IFERROR(IF(OR($B102="",$N102="",$O102="",$P102=""),"",$N102*$O102),"")</f>
        <v/>
      </c>
      <c r="R102" s="20">
        <f>IFERROR(IF(OR($B102="",$N102="",$O102="",$P102=""),"",$N102+$Q102),"")</f>
        <v/>
      </c>
      <c r="S102" s="20">
        <f>IFERROR(IF(OR($B102="",$N102=""),"",IF($H102="Venda",$N102,IF($P102="IVA não dedutível",$N102+$Q102,$N102))),"")</f>
        <v/>
      </c>
      <c r="T102" s="20">
        <f>IFERROR(IF(OR($B102="",$N102="",$O102="",$P102=""),"",IF($P102="IVA liquidado",$Q102,IF($P102="IVA dedutível",- $Q102,0))),"")</f>
        <v/>
      </c>
      <c r="U102" s="14">
        <f>IF(AND($B102="",$N102=""),"",IFERROR(IF(OR($B102="",$F102="",$G102="",$H102="",$I102="",$N102="",$O102="",$P102=""),"Completar dados",IF(OR(AND($F102="Realizado",$G102&lt;&gt;"Realizado"),AND($F102="Orçamentado",NOT(OR($G102="Base",$G102="Otimista",$G102="Conservador"))),AND($P102="Sem IVA",$O102&lt;&gt;0)),"Verificar","OK")),"Verificar"))</f>
        <v/>
      </c>
    </row>
    <row r="103">
      <c r="A103" s="14">
        <f>IF($B103="","",ROW()-11)</f>
        <v/>
      </c>
      <c r="B103" s="15" t="n"/>
      <c r="C103" s="14">
        <f>IFERROR(IF($B103="","",YEAR($B103)),"")</f>
        <v/>
      </c>
      <c r="D103" s="14">
        <f>IFERROR(IF($B103="","",MONTH($B103)),"")</f>
        <v/>
      </c>
      <c r="E103" s="6">
        <f>IFERROR(IF($D103="","",CHOOSE($D103,"Janeiro","Fevereiro","Março","Abril","Maio","Junho","Julho","Agosto","Setembro","Outubro","Novembro","Dezembro")),"")</f>
        <v/>
      </c>
      <c r="F103" s="16" t="n"/>
      <c r="G103" s="16" t="n"/>
      <c r="H103" s="16" t="n"/>
      <c r="I103" s="17" t="n"/>
      <c r="J103" s="17" t="n"/>
      <c r="K103" s="17" t="n"/>
      <c r="L103" s="17" t="n"/>
      <c r="M103" s="17" t="n"/>
      <c r="N103" s="18" t="n"/>
      <c r="O103" s="19" t="n"/>
      <c r="P103" s="17" t="n"/>
      <c r="Q103" s="20">
        <f>IFERROR(IF(OR($B103="",$N103="",$O103="",$P103=""),"",$N103*$O103),"")</f>
        <v/>
      </c>
      <c r="R103" s="20">
        <f>IFERROR(IF(OR($B103="",$N103="",$O103="",$P103=""),"",$N103+$Q103),"")</f>
        <v/>
      </c>
      <c r="S103" s="20">
        <f>IFERROR(IF(OR($B103="",$N103=""),"",IF($H103="Venda",$N103,IF($P103="IVA não dedutível",$N103+$Q103,$N103))),"")</f>
        <v/>
      </c>
      <c r="T103" s="20">
        <f>IFERROR(IF(OR($B103="",$N103="",$O103="",$P103=""),"",IF($P103="IVA liquidado",$Q103,IF($P103="IVA dedutível",- $Q103,0))),"")</f>
        <v/>
      </c>
      <c r="U103" s="14">
        <f>IF(AND($B103="",$N103=""),"",IFERROR(IF(OR($B103="",$F103="",$G103="",$H103="",$I103="",$N103="",$O103="",$P103=""),"Completar dados",IF(OR(AND($F103="Realizado",$G103&lt;&gt;"Realizado"),AND($F103="Orçamentado",NOT(OR($G103="Base",$G103="Otimista",$G103="Conservador"))),AND($P103="Sem IVA",$O103&lt;&gt;0)),"Verificar","OK")),"Verificar"))</f>
        <v/>
      </c>
    </row>
    <row r="104">
      <c r="A104" s="14">
        <f>IF($B104="","",ROW()-11)</f>
        <v/>
      </c>
      <c r="B104" s="15" t="n"/>
      <c r="C104" s="14">
        <f>IFERROR(IF($B104="","",YEAR($B104)),"")</f>
        <v/>
      </c>
      <c r="D104" s="14">
        <f>IFERROR(IF($B104="","",MONTH($B104)),"")</f>
        <v/>
      </c>
      <c r="E104" s="6">
        <f>IFERROR(IF($D104="","",CHOOSE($D104,"Janeiro","Fevereiro","Março","Abril","Maio","Junho","Julho","Agosto","Setembro","Outubro","Novembro","Dezembro")),"")</f>
        <v/>
      </c>
      <c r="F104" s="16" t="n"/>
      <c r="G104" s="16" t="n"/>
      <c r="H104" s="16" t="n"/>
      <c r="I104" s="17" t="n"/>
      <c r="J104" s="17" t="n"/>
      <c r="K104" s="17" t="n"/>
      <c r="L104" s="17" t="n"/>
      <c r="M104" s="17" t="n"/>
      <c r="N104" s="18" t="n"/>
      <c r="O104" s="19" t="n"/>
      <c r="P104" s="17" t="n"/>
      <c r="Q104" s="20">
        <f>IFERROR(IF(OR($B104="",$N104="",$O104="",$P104=""),"",$N104*$O104),"")</f>
        <v/>
      </c>
      <c r="R104" s="20">
        <f>IFERROR(IF(OR($B104="",$N104="",$O104="",$P104=""),"",$N104+$Q104),"")</f>
        <v/>
      </c>
      <c r="S104" s="20">
        <f>IFERROR(IF(OR($B104="",$N104=""),"",IF($H104="Venda",$N104,IF($P104="IVA não dedutível",$N104+$Q104,$N104))),"")</f>
        <v/>
      </c>
      <c r="T104" s="20">
        <f>IFERROR(IF(OR($B104="",$N104="",$O104="",$P104=""),"",IF($P104="IVA liquidado",$Q104,IF($P104="IVA dedutível",- $Q104,0))),"")</f>
        <v/>
      </c>
      <c r="U104" s="14">
        <f>IF(AND($B104="",$N104=""),"",IFERROR(IF(OR($B104="",$F104="",$G104="",$H104="",$I104="",$N104="",$O104="",$P104=""),"Completar dados",IF(OR(AND($F104="Realizado",$G104&lt;&gt;"Realizado"),AND($F104="Orçamentado",NOT(OR($G104="Base",$G104="Otimista",$G104="Conservador"))),AND($P104="Sem IVA",$O104&lt;&gt;0)),"Verificar","OK")),"Verificar"))</f>
        <v/>
      </c>
    </row>
    <row r="105">
      <c r="A105" s="14">
        <f>IF($B105="","",ROW()-11)</f>
        <v/>
      </c>
      <c r="B105" s="15" t="n"/>
      <c r="C105" s="14">
        <f>IFERROR(IF($B105="","",YEAR($B105)),"")</f>
        <v/>
      </c>
      <c r="D105" s="14">
        <f>IFERROR(IF($B105="","",MONTH($B105)),"")</f>
        <v/>
      </c>
      <c r="E105" s="6">
        <f>IFERROR(IF($D105="","",CHOOSE($D105,"Janeiro","Fevereiro","Março","Abril","Maio","Junho","Julho","Agosto","Setembro","Outubro","Novembro","Dezembro")),"")</f>
        <v/>
      </c>
      <c r="F105" s="16" t="n"/>
      <c r="G105" s="16" t="n"/>
      <c r="H105" s="16" t="n"/>
      <c r="I105" s="17" t="n"/>
      <c r="J105" s="17" t="n"/>
      <c r="K105" s="17" t="n"/>
      <c r="L105" s="17" t="n"/>
      <c r="M105" s="17" t="n"/>
      <c r="N105" s="18" t="n"/>
      <c r="O105" s="19" t="n"/>
      <c r="P105" s="17" t="n"/>
      <c r="Q105" s="20">
        <f>IFERROR(IF(OR($B105="",$N105="",$O105="",$P105=""),"",$N105*$O105),"")</f>
        <v/>
      </c>
      <c r="R105" s="20">
        <f>IFERROR(IF(OR($B105="",$N105="",$O105="",$P105=""),"",$N105+$Q105),"")</f>
        <v/>
      </c>
      <c r="S105" s="20">
        <f>IFERROR(IF(OR($B105="",$N105=""),"",IF($H105="Venda",$N105,IF($P105="IVA não dedutível",$N105+$Q105,$N105))),"")</f>
        <v/>
      </c>
      <c r="T105" s="20">
        <f>IFERROR(IF(OR($B105="",$N105="",$O105="",$P105=""),"",IF($P105="IVA liquidado",$Q105,IF($P105="IVA dedutível",- $Q105,0))),"")</f>
        <v/>
      </c>
      <c r="U105" s="14">
        <f>IF(AND($B105="",$N105=""),"",IFERROR(IF(OR($B105="",$F105="",$G105="",$H105="",$I105="",$N105="",$O105="",$P105=""),"Completar dados",IF(OR(AND($F105="Realizado",$G105&lt;&gt;"Realizado"),AND($F105="Orçamentado",NOT(OR($G105="Base",$G105="Otimista",$G105="Conservador"))),AND($P105="Sem IVA",$O105&lt;&gt;0)),"Verificar","OK")),"Verificar"))</f>
        <v/>
      </c>
    </row>
    <row r="106">
      <c r="A106" s="14">
        <f>IF($B106="","",ROW()-11)</f>
        <v/>
      </c>
      <c r="B106" s="15" t="n"/>
      <c r="C106" s="14">
        <f>IFERROR(IF($B106="","",YEAR($B106)),"")</f>
        <v/>
      </c>
      <c r="D106" s="14">
        <f>IFERROR(IF($B106="","",MONTH($B106)),"")</f>
        <v/>
      </c>
      <c r="E106" s="6">
        <f>IFERROR(IF($D106="","",CHOOSE($D106,"Janeiro","Fevereiro","Março","Abril","Maio","Junho","Julho","Agosto","Setembro","Outubro","Novembro","Dezembro")),"")</f>
        <v/>
      </c>
      <c r="F106" s="16" t="n"/>
      <c r="G106" s="16" t="n"/>
      <c r="H106" s="16" t="n"/>
      <c r="I106" s="17" t="n"/>
      <c r="J106" s="17" t="n"/>
      <c r="K106" s="17" t="n"/>
      <c r="L106" s="17" t="n"/>
      <c r="M106" s="17" t="n"/>
      <c r="N106" s="18" t="n"/>
      <c r="O106" s="19" t="n"/>
      <c r="P106" s="17" t="n"/>
      <c r="Q106" s="20">
        <f>IFERROR(IF(OR($B106="",$N106="",$O106="",$P106=""),"",$N106*$O106),"")</f>
        <v/>
      </c>
      <c r="R106" s="20">
        <f>IFERROR(IF(OR($B106="",$N106="",$O106="",$P106=""),"",$N106+$Q106),"")</f>
        <v/>
      </c>
      <c r="S106" s="20">
        <f>IFERROR(IF(OR($B106="",$N106=""),"",IF($H106="Venda",$N106,IF($P106="IVA não dedutível",$N106+$Q106,$N106))),"")</f>
        <v/>
      </c>
      <c r="T106" s="20">
        <f>IFERROR(IF(OR($B106="",$N106="",$O106="",$P106=""),"",IF($P106="IVA liquidado",$Q106,IF($P106="IVA dedutível",- $Q106,0))),"")</f>
        <v/>
      </c>
      <c r="U106" s="14">
        <f>IF(AND($B106="",$N106=""),"",IFERROR(IF(OR($B106="",$F106="",$G106="",$H106="",$I106="",$N106="",$O106="",$P106=""),"Completar dados",IF(OR(AND($F106="Realizado",$G106&lt;&gt;"Realizado"),AND($F106="Orçamentado",NOT(OR($G106="Base",$G106="Otimista",$G106="Conservador"))),AND($P106="Sem IVA",$O106&lt;&gt;0)),"Verificar","OK")),"Verificar"))</f>
        <v/>
      </c>
    </row>
    <row r="107">
      <c r="A107" s="14">
        <f>IF($B107="","",ROW()-11)</f>
        <v/>
      </c>
      <c r="B107" s="15" t="n"/>
      <c r="C107" s="14">
        <f>IFERROR(IF($B107="","",YEAR($B107)),"")</f>
        <v/>
      </c>
      <c r="D107" s="14">
        <f>IFERROR(IF($B107="","",MONTH($B107)),"")</f>
        <v/>
      </c>
      <c r="E107" s="6">
        <f>IFERROR(IF($D107="","",CHOOSE($D107,"Janeiro","Fevereiro","Março","Abril","Maio","Junho","Julho","Agosto","Setembro","Outubro","Novembro","Dezembro")),"")</f>
        <v/>
      </c>
      <c r="F107" s="16" t="n"/>
      <c r="G107" s="16" t="n"/>
      <c r="H107" s="16" t="n"/>
      <c r="I107" s="17" t="n"/>
      <c r="J107" s="17" t="n"/>
      <c r="K107" s="17" t="n"/>
      <c r="L107" s="17" t="n"/>
      <c r="M107" s="17" t="n"/>
      <c r="N107" s="18" t="n"/>
      <c r="O107" s="19" t="n"/>
      <c r="P107" s="17" t="n"/>
      <c r="Q107" s="20">
        <f>IFERROR(IF(OR($B107="",$N107="",$O107="",$P107=""),"",$N107*$O107),"")</f>
        <v/>
      </c>
      <c r="R107" s="20">
        <f>IFERROR(IF(OR($B107="",$N107="",$O107="",$P107=""),"",$N107+$Q107),"")</f>
        <v/>
      </c>
      <c r="S107" s="20">
        <f>IFERROR(IF(OR($B107="",$N107=""),"",IF($H107="Venda",$N107,IF($P107="IVA não dedutível",$N107+$Q107,$N107))),"")</f>
        <v/>
      </c>
      <c r="T107" s="20">
        <f>IFERROR(IF(OR($B107="",$N107="",$O107="",$P107=""),"",IF($P107="IVA liquidado",$Q107,IF($P107="IVA dedutível",- $Q107,0))),"")</f>
        <v/>
      </c>
      <c r="U107" s="14">
        <f>IF(AND($B107="",$N107=""),"",IFERROR(IF(OR($B107="",$F107="",$G107="",$H107="",$I107="",$N107="",$O107="",$P107=""),"Completar dados",IF(OR(AND($F107="Realizado",$G107&lt;&gt;"Realizado"),AND($F107="Orçamentado",NOT(OR($G107="Base",$G107="Otimista",$G107="Conservador"))),AND($P107="Sem IVA",$O107&lt;&gt;0)),"Verificar","OK")),"Verificar"))</f>
        <v/>
      </c>
    </row>
    <row r="108">
      <c r="A108" s="14">
        <f>IF($B108="","",ROW()-11)</f>
        <v/>
      </c>
      <c r="B108" s="15" t="n"/>
      <c r="C108" s="14">
        <f>IFERROR(IF($B108="","",YEAR($B108)),"")</f>
        <v/>
      </c>
      <c r="D108" s="14">
        <f>IFERROR(IF($B108="","",MONTH($B108)),"")</f>
        <v/>
      </c>
      <c r="E108" s="6">
        <f>IFERROR(IF($D108="","",CHOOSE($D108,"Janeiro","Fevereiro","Março","Abril","Maio","Junho","Julho","Agosto","Setembro","Outubro","Novembro","Dezembro")),"")</f>
        <v/>
      </c>
      <c r="F108" s="16" t="n"/>
      <c r="G108" s="16" t="n"/>
      <c r="H108" s="16" t="n"/>
      <c r="I108" s="17" t="n"/>
      <c r="J108" s="17" t="n"/>
      <c r="K108" s="17" t="n"/>
      <c r="L108" s="17" t="n"/>
      <c r="M108" s="17" t="n"/>
      <c r="N108" s="18" t="n"/>
      <c r="O108" s="19" t="n"/>
      <c r="P108" s="17" t="n"/>
      <c r="Q108" s="20">
        <f>IFERROR(IF(OR($B108="",$N108="",$O108="",$P108=""),"",$N108*$O108),"")</f>
        <v/>
      </c>
      <c r="R108" s="20">
        <f>IFERROR(IF(OR($B108="",$N108="",$O108="",$P108=""),"",$N108+$Q108),"")</f>
        <v/>
      </c>
      <c r="S108" s="20">
        <f>IFERROR(IF(OR($B108="",$N108=""),"",IF($H108="Venda",$N108,IF($P108="IVA não dedutível",$N108+$Q108,$N108))),"")</f>
        <v/>
      </c>
      <c r="T108" s="20">
        <f>IFERROR(IF(OR($B108="",$N108="",$O108="",$P108=""),"",IF($P108="IVA liquidado",$Q108,IF($P108="IVA dedutível",- $Q108,0))),"")</f>
        <v/>
      </c>
      <c r="U108" s="14">
        <f>IF(AND($B108="",$N108=""),"",IFERROR(IF(OR($B108="",$F108="",$G108="",$H108="",$I108="",$N108="",$O108="",$P108=""),"Completar dados",IF(OR(AND($F108="Realizado",$G108&lt;&gt;"Realizado"),AND($F108="Orçamentado",NOT(OR($G108="Base",$G108="Otimista",$G108="Conservador"))),AND($P108="Sem IVA",$O108&lt;&gt;0)),"Verificar","OK")),"Verificar"))</f>
        <v/>
      </c>
    </row>
    <row r="109">
      <c r="A109" s="14">
        <f>IF($B109="","",ROW()-11)</f>
        <v/>
      </c>
      <c r="B109" s="15" t="n"/>
      <c r="C109" s="14">
        <f>IFERROR(IF($B109="","",YEAR($B109)),"")</f>
        <v/>
      </c>
      <c r="D109" s="14">
        <f>IFERROR(IF($B109="","",MONTH($B109)),"")</f>
        <v/>
      </c>
      <c r="E109" s="6">
        <f>IFERROR(IF($D109="","",CHOOSE($D109,"Janeiro","Fevereiro","Março","Abril","Maio","Junho","Julho","Agosto","Setembro","Outubro","Novembro","Dezembro")),"")</f>
        <v/>
      </c>
      <c r="F109" s="16" t="n"/>
      <c r="G109" s="16" t="n"/>
      <c r="H109" s="16" t="n"/>
      <c r="I109" s="17" t="n"/>
      <c r="J109" s="17" t="n"/>
      <c r="K109" s="17" t="n"/>
      <c r="L109" s="17" t="n"/>
      <c r="M109" s="17" t="n"/>
      <c r="N109" s="18" t="n"/>
      <c r="O109" s="19" t="n"/>
      <c r="P109" s="17" t="n"/>
      <c r="Q109" s="20">
        <f>IFERROR(IF(OR($B109="",$N109="",$O109="",$P109=""),"",$N109*$O109),"")</f>
        <v/>
      </c>
      <c r="R109" s="20">
        <f>IFERROR(IF(OR($B109="",$N109="",$O109="",$P109=""),"",$N109+$Q109),"")</f>
        <v/>
      </c>
      <c r="S109" s="20">
        <f>IFERROR(IF(OR($B109="",$N109=""),"",IF($H109="Venda",$N109,IF($P109="IVA não dedutível",$N109+$Q109,$N109))),"")</f>
        <v/>
      </c>
      <c r="T109" s="20">
        <f>IFERROR(IF(OR($B109="",$N109="",$O109="",$P109=""),"",IF($P109="IVA liquidado",$Q109,IF($P109="IVA dedutível",- $Q109,0))),"")</f>
        <v/>
      </c>
      <c r="U109" s="14">
        <f>IF(AND($B109="",$N109=""),"",IFERROR(IF(OR($B109="",$F109="",$G109="",$H109="",$I109="",$N109="",$O109="",$P109=""),"Completar dados",IF(OR(AND($F109="Realizado",$G109&lt;&gt;"Realizado"),AND($F109="Orçamentado",NOT(OR($G109="Base",$G109="Otimista",$G109="Conservador"))),AND($P109="Sem IVA",$O109&lt;&gt;0)),"Verificar","OK")),"Verificar"))</f>
        <v/>
      </c>
    </row>
    <row r="110">
      <c r="A110" s="14">
        <f>IF($B110="","",ROW()-11)</f>
        <v/>
      </c>
      <c r="B110" s="15" t="n"/>
      <c r="C110" s="14">
        <f>IFERROR(IF($B110="","",YEAR($B110)),"")</f>
        <v/>
      </c>
      <c r="D110" s="14">
        <f>IFERROR(IF($B110="","",MONTH($B110)),"")</f>
        <v/>
      </c>
      <c r="E110" s="6">
        <f>IFERROR(IF($D110="","",CHOOSE($D110,"Janeiro","Fevereiro","Março","Abril","Maio","Junho","Julho","Agosto","Setembro","Outubro","Novembro","Dezembro")),"")</f>
        <v/>
      </c>
      <c r="F110" s="16" t="n"/>
      <c r="G110" s="16" t="n"/>
      <c r="H110" s="16" t="n"/>
      <c r="I110" s="17" t="n"/>
      <c r="J110" s="17" t="n"/>
      <c r="K110" s="17" t="n"/>
      <c r="L110" s="17" t="n"/>
      <c r="M110" s="17" t="n"/>
      <c r="N110" s="18" t="n"/>
      <c r="O110" s="19" t="n"/>
      <c r="P110" s="17" t="n"/>
      <c r="Q110" s="20">
        <f>IFERROR(IF(OR($B110="",$N110="",$O110="",$P110=""),"",$N110*$O110),"")</f>
        <v/>
      </c>
      <c r="R110" s="20">
        <f>IFERROR(IF(OR($B110="",$N110="",$O110="",$P110=""),"",$N110+$Q110),"")</f>
        <v/>
      </c>
      <c r="S110" s="20">
        <f>IFERROR(IF(OR($B110="",$N110=""),"",IF($H110="Venda",$N110,IF($P110="IVA não dedutível",$N110+$Q110,$N110))),"")</f>
        <v/>
      </c>
      <c r="T110" s="20">
        <f>IFERROR(IF(OR($B110="",$N110="",$O110="",$P110=""),"",IF($P110="IVA liquidado",$Q110,IF($P110="IVA dedutível",- $Q110,0))),"")</f>
        <v/>
      </c>
      <c r="U110" s="14">
        <f>IF(AND($B110="",$N110=""),"",IFERROR(IF(OR($B110="",$F110="",$G110="",$H110="",$I110="",$N110="",$O110="",$P110=""),"Completar dados",IF(OR(AND($F110="Realizado",$G110&lt;&gt;"Realizado"),AND($F110="Orçamentado",NOT(OR($G110="Base",$G110="Otimista",$G110="Conservador"))),AND($P110="Sem IVA",$O110&lt;&gt;0)),"Verificar","OK")),"Verificar"))</f>
        <v/>
      </c>
    </row>
    <row r="111">
      <c r="A111" s="14">
        <f>IF($B111="","",ROW()-11)</f>
        <v/>
      </c>
      <c r="B111" s="15" t="n"/>
      <c r="C111" s="14">
        <f>IFERROR(IF($B111="","",YEAR($B111)),"")</f>
        <v/>
      </c>
      <c r="D111" s="14">
        <f>IFERROR(IF($B111="","",MONTH($B111)),"")</f>
        <v/>
      </c>
      <c r="E111" s="6">
        <f>IFERROR(IF($D111="","",CHOOSE($D111,"Janeiro","Fevereiro","Março","Abril","Maio","Junho","Julho","Agosto","Setembro","Outubro","Novembro","Dezembro")),"")</f>
        <v/>
      </c>
      <c r="F111" s="16" t="n"/>
      <c r="G111" s="16" t="n"/>
      <c r="H111" s="16" t="n"/>
      <c r="I111" s="17" t="n"/>
      <c r="J111" s="17" t="n"/>
      <c r="K111" s="17" t="n"/>
      <c r="L111" s="17" t="n"/>
      <c r="M111" s="17" t="n"/>
      <c r="N111" s="18" t="n"/>
      <c r="O111" s="19" t="n"/>
      <c r="P111" s="17" t="n"/>
      <c r="Q111" s="20">
        <f>IFERROR(IF(OR($B111="",$N111="",$O111="",$P111=""),"",$N111*$O111),"")</f>
        <v/>
      </c>
      <c r="R111" s="20">
        <f>IFERROR(IF(OR($B111="",$N111="",$O111="",$P111=""),"",$N111+$Q111),"")</f>
        <v/>
      </c>
      <c r="S111" s="20">
        <f>IFERROR(IF(OR($B111="",$N111=""),"",IF($H111="Venda",$N111,IF($P111="IVA não dedutível",$N111+$Q111,$N111))),"")</f>
        <v/>
      </c>
      <c r="T111" s="20">
        <f>IFERROR(IF(OR($B111="",$N111="",$O111="",$P111=""),"",IF($P111="IVA liquidado",$Q111,IF($P111="IVA dedutível",- $Q111,0))),"")</f>
        <v/>
      </c>
      <c r="U111" s="14">
        <f>IF(AND($B111="",$N111=""),"",IFERROR(IF(OR($B111="",$F111="",$G111="",$H111="",$I111="",$N111="",$O111="",$P111=""),"Completar dados",IF(OR(AND($F111="Realizado",$G111&lt;&gt;"Realizado"),AND($F111="Orçamentado",NOT(OR($G111="Base",$G111="Otimista",$G111="Conservador"))),AND($P111="Sem IVA",$O111&lt;&gt;0)),"Verificar","OK")),"Verificar"))</f>
        <v/>
      </c>
    </row>
  </sheetData>
  <mergeCells count="1">
    <mergeCell ref="A1:U1"/>
  </mergeCells>
  <conditionalFormatting sqref="U12:U111">
    <cfRule type="expression" priority="1" dxfId="1">
      <formula>$U12="OK"</formula>
    </cfRule>
    <cfRule type="expression" priority="2" dxfId="3">
      <formula>$U12="Completar dados"</formula>
    </cfRule>
    <cfRule type="expression" priority="3" dxfId="0">
      <formula>$U12="Verificar"</formula>
    </cfRule>
  </conditionalFormatting>
  <conditionalFormatting sqref="A12:U111">
    <cfRule type="expression" priority="4" dxfId="2">
      <formula>$U12="Completar dados"</formula>
    </cfRule>
    <cfRule type="expression" priority="5" dxfId="4">
      <formula>$U12="Verificar"</formula>
    </cfRule>
  </conditionalFormatting>
  <dataValidations count="8">
    <dataValidation sqref="B12:B111" showErrorMessage="1" showInputMessage="1" allowBlank="1" promptTitle="Data do movimento" prompt="Introduza uma data válida. A data serve para agregar o movimento no mês e ano correspondentes." type="custom">
      <formula1>=OR(B12="",ISNUMBER(B12))</formula1>
    </dataValidation>
    <dataValidation sqref="F12:F111" showErrorMessage="1" showInputMessage="1" allowBlank="1" promptTitle="" prompt="" type="list">
      <formula1>='Orçamento anual'!$T$3:$T$4</formula1>
    </dataValidation>
    <dataValidation sqref="G12:G111" showErrorMessage="1" showInputMessage="1" allowBlank="1" promptTitle="" prompt="" type="list">
      <formula1>='Orçamento anual'!$S$3:$S$6</formula1>
    </dataValidation>
    <dataValidation sqref="H12:H111" showErrorMessage="1" showInputMessage="1" allowBlank="1" promptTitle="" prompt="" type="list">
      <formula1>='Orçamento anual'!$U$3:$U$4</formula1>
    </dataValidation>
    <dataValidation sqref="I12:I111" showErrorMessage="1" showInputMessage="1" allowBlank="1" promptTitle="" prompt="" type="list">
      <formula1>='Orçamento anual'!$V$3:$V$13</formula1>
    </dataValidation>
    <dataValidation sqref="N12:N111" showErrorMessage="1" showInputMessage="1" allowBlank="1" promptTitle="Valor sem IVA" prompt="Introduza um valor sem IVA. Use valor negativo apenas para correções, devoluções, notas de crédito ou estornos." type="custom">
      <formula1>=OR(N12="",AND(ISNUMBER(N12),N12&lt;&gt;0))</formula1>
    </dataValidation>
    <dataValidation sqref="O12:O111" showErrorMessage="1" showInputMessage="1" allowBlank="1" promptTitle="Taxa de IVA" prompt="Preencha primeiro as taxas autorizadas na folha «Orçamento anual». Confirme a taxa aplicável antes de registar o movimento." type="list">
      <formula1>='Orçamento anual'!$Q$12:$Q$16</formula1>
    </dataValidation>
    <dataValidation sqref="P12:P111" showErrorMessage="1" showInputMessage="1" allowBlank="1" promptTitle="Tratamento de IVA" prompt="Esta classificação é operacional. Confirme o tratamento aplicável antes de a utilizar." type="list">
      <formula1>='Orçamento anual'!$W$3:$W$6</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W101"/>
  <sheetViews>
    <sheetView showGridLines="0" workbookViewId="0">
      <pane ySplit="10" topLeftCell="A11" activePane="bottomLeft" state="frozen"/>
      <selection pane="bottomLeft" activeCell="A1" sqref="A1"/>
    </sheetView>
  </sheetViews>
  <sheetFormatPr baseColWidth="8" defaultRowHeight="15"/>
  <cols>
    <col width="12" customWidth="1" min="1" max="1"/>
    <col width="14" customWidth="1" min="2" max="2"/>
    <col width="18" customWidth="1" min="3" max="3"/>
    <col width="18" customWidth="1" min="4" max="4"/>
    <col width="22" customWidth="1" min="5" max="5"/>
    <col width="19" customWidth="1" min="6" max="6"/>
    <col width="19" customWidth="1" min="7" max="7"/>
    <col width="18" customWidth="1" min="8" max="8"/>
    <col width="23" customWidth="1" min="9" max="9"/>
    <col width="22" customWidth="1" min="10" max="10"/>
    <col width="20" customWidth="1" min="11" max="11"/>
    <col width="20" customWidth="1" min="12" max="12"/>
    <col width="18" customWidth="1" min="13" max="13"/>
    <col width="18" customWidth="1" min="14" max="14"/>
    <col width="22" customWidth="1" min="15" max="15"/>
    <col width="34" customWidth="1" min="16" max="16"/>
    <col width="18" customWidth="1" min="17" max="17"/>
    <col width="16" customWidth="1" min="19" max="19"/>
    <col width="16" customWidth="1" min="20" max="20"/>
    <col width="18" customWidth="1" min="21" max="21"/>
    <col width="32" customWidth="1" min="22" max="22"/>
    <col width="22" customWidth="1" min="23" max="23"/>
  </cols>
  <sheetData>
    <row r="1" ht="27" customHeight="1">
      <c r="A1" s="1" t="inlineStr">
        <is>
          <t>Orçamento anual e controlo mensal</t>
        </is>
      </c>
      <c r="B1" s="35" t="n"/>
      <c r="C1" s="35" t="n"/>
      <c r="D1" s="35" t="n"/>
      <c r="E1" s="35" t="n"/>
      <c r="F1" s="35" t="n"/>
      <c r="G1" s="35" t="n"/>
      <c r="H1" s="35" t="n"/>
      <c r="I1" s="35" t="n"/>
      <c r="J1" s="35" t="n"/>
      <c r="K1" s="35" t="n"/>
      <c r="L1" s="35" t="n"/>
      <c r="M1" s="35" t="n"/>
      <c r="N1" s="35" t="n"/>
      <c r="O1" s="36" t="n"/>
    </row>
    <row r="2">
      <c r="A2" s="2" t="inlineStr">
        <is>
          <t>Os totais são calculados a partir da folha «Lançamentos». Não editar as células cinzentas.</t>
        </is>
      </c>
      <c r="P2" s="5" t="inlineStr">
        <is>
          <t>Parâmetros editáveis</t>
        </is>
      </c>
      <c r="Q2" s="5" t="inlineStr"/>
      <c r="S2" s="13" t="inlineStr">
        <is>
          <t>Cenários</t>
        </is>
      </c>
      <c r="T2" s="13" t="inlineStr">
        <is>
          <t>Naturezas</t>
        </is>
      </c>
      <c r="U2" s="13" t="inlineStr">
        <is>
          <t>Tipos de movimento</t>
        </is>
      </c>
      <c r="V2" s="13" t="inlineStr">
        <is>
          <t>Categorias</t>
        </is>
      </c>
      <c r="W2" s="13" t="inlineStr">
        <is>
          <t>Tratamentos de IVA</t>
        </is>
      </c>
    </row>
    <row r="3">
      <c r="P3" s="3" t="inlineStr">
        <is>
          <t>Ano em análise</t>
        </is>
      </c>
      <c r="Q3" s="21" t="n">
        <v>2026</v>
      </c>
      <c r="S3" s="6" t="inlineStr">
        <is>
          <t>Base</t>
        </is>
      </c>
      <c r="T3" s="6" t="inlineStr">
        <is>
          <t>Orçamentado</t>
        </is>
      </c>
      <c r="U3" s="6" t="inlineStr">
        <is>
          <t>Venda</t>
        </is>
      </c>
      <c r="V3" s="6" t="inlineStr">
        <is>
          <t>Vendas de produtos</t>
        </is>
      </c>
      <c r="W3" s="6" t="inlineStr">
        <is>
          <t>IVA liquidado</t>
        </is>
      </c>
    </row>
    <row r="4">
      <c r="P4" s="3" t="inlineStr">
        <is>
          <t>Cenário apresentado</t>
        </is>
      </c>
      <c r="Q4" s="21" t="inlineStr">
        <is>
          <t>Base</t>
        </is>
      </c>
      <c r="S4" s="6" t="inlineStr">
        <is>
          <t>Otimista</t>
        </is>
      </c>
      <c r="T4" s="6" t="inlineStr">
        <is>
          <t>Realizado</t>
        </is>
      </c>
      <c r="U4" s="6" t="inlineStr">
        <is>
          <t>Custo</t>
        </is>
      </c>
      <c r="V4" s="6" t="inlineStr">
        <is>
          <t>Prestação de serviços</t>
        </is>
      </c>
      <c r="W4" s="6" t="inlineStr">
        <is>
          <t>IVA dedutível</t>
        </is>
      </c>
    </row>
    <row r="5">
      <c r="P5" s="3" t="inlineStr">
        <is>
          <t>Objetivo de resultado operacional</t>
        </is>
      </c>
      <c r="Q5" s="22" t="n"/>
      <c r="S5" s="6" t="inlineStr">
        <is>
          <t>Conservador</t>
        </is>
      </c>
      <c r="T5" s="6" t="n"/>
      <c r="U5" s="6" t="n"/>
      <c r="V5" s="6" t="inlineStr">
        <is>
          <t>Mercadorias e matérias</t>
        </is>
      </c>
      <c r="W5" s="6" t="inlineStr">
        <is>
          <t>IVA não dedutível</t>
        </is>
      </c>
    </row>
    <row r="6">
      <c r="P6" s="3" t="inlineStr">
        <is>
          <t>Saldo inicial de caixa</t>
        </is>
      </c>
      <c r="Q6" s="22" t="n"/>
      <c r="S6" s="6" t="inlineStr">
        <is>
          <t>Realizado</t>
        </is>
      </c>
      <c r="T6" s="6" t="n"/>
      <c r="U6" s="6" t="n"/>
      <c r="V6" s="6" t="inlineStr">
        <is>
          <t>Pessoal</t>
        </is>
      </c>
      <c r="W6" s="6" t="inlineStr">
        <is>
          <t>Sem IVA</t>
        </is>
      </c>
    </row>
    <row r="7">
      <c r="P7" s="3" t="inlineStr">
        <is>
          <t>Saldo mínimo de caixa desejado</t>
        </is>
      </c>
      <c r="Q7" s="22" t="n"/>
      <c r="S7" s="6" t="n"/>
      <c r="T7" s="6" t="n"/>
      <c r="U7" s="6" t="n"/>
      <c r="V7" s="6" t="inlineStr">
        <is>
          <t>Renda e instalações</t>
        </is>
      </c>
      <c r="W7" s="6" t="n"/>
    </row>
    <row r="8">
      <c r="P8" s="3" t="inlineStr">
        <is>
          <t>Tolerância de controlo</t>
        </is>
      </c>
      <c r="Q8" s="22" t="n">
        <v>0.01</v>
      </c>
      <c r="S8" s="6" t="n"/>
      <c r="T8" s="6" t="n"/>
      <c r="U8" s="6" t="n"/>
      <c r="V8" s="6" t="inlineStr">
        <is>
          <t>Fornecimentos e serviços externos</t>
        </is>
      </c>
      <c r="W8" s="6" t="n"/>
    </row>
    <row r="9">
      <c r="P9" s="3" t="inlineStr">
        <is>
          <t>Limite de alerta de desvio</t>
        </is>
      </c>
      <c r="Q9" s="23" t="n"/>
      <c r="S9" s="6" t="n"/>
      <c r="T9" s="6" t="n"/>
      <c r="U9" s="6" t="n"/>
      <c r="V9" s="6" t="inlineStr">
        <is>
          <t>Software e comunicações</t>
        </is>
      </c>
      <c r="W9" s="6" t="n"/>
    </row>
    <row r="10">
      <c r="Q10" s="24" t="n"/>
      <c r="S10" s="6" t="n"/>
      <c r="T10" s="6" t="n"/>
      <c r="U10" s="6" t="n"/>
      <c r="V10" s="6" t="inlineStr">
        <is>
          <t>Marketing</t>
        </is>
      </c>
      <c r="W10" s="6" t="n"/>
    </row>
    <row r="11" ht="37" customHeight="1">
      <c r="A11" s="13" t="inlineStr">
        <is>
          <t>Mês n.º</t>
        </is>
      </c>
      <c r="B11" s="13" t="inlineStr">
        <is>
          <t>Mês</t>
        </is>
      </c>
      <c r="C11" s="13" t="inlineStr">
        <is>
          <t>Vendas orçamentadas</t>
        </is>
      </c>
      <c r="D11" s="13" t="inlineStr">
        <is>
          <t>Custos orçamentados</t>
        </is>
      </c>
      <c r="E11" s="13" t="inlineStr">
        <is>
          <t>Resultado operacional orçamentado</t>
        </is>
      </c>
      <c r="F11" s="13" t="inlineStr">
        <is>
          <t>IVA liquidado orçamentado</t>
        </is>
      </c>
      <c r="G11" s="13" t="inlineStr">
        <is>
          <t>IVA dedutível orçamentado</t>
        </is>
      </c>
      <c r="H11" s="13" t="inlineStr">
        <is>
          <t>Saldo indicativo de IVA</t>
        </is>
      </c>
      <c r="I11" s="13" t="inlineStr">
        <is>
          <t>Entradas de caixa com IVA preenchido</t>
        </is>
      </c>
      <c r="J11" s="13" t="inlineStr">
        <is>
          <t>Saídas de caixa com IVA preenchido</t>
        </is>
      </c>
      <c r="K11" s="13" t="inlineStr">
        <is>
          <t>Fluxo de caixa orçamentado</t>
        </is>
      </c>
      <c r="L11" s="13" t="inlineStr">
        <is>
          <t>Saldo de caixa orçamentado</t>
        </is>
      </c>
      <c r="M11" s="13" t="inlineStr">
        <is>
          <t>Vendas realizadas</t>
        </is>
      </c>
      <c r="N11" s="13" t="inlineStr">
        <is>
          <t>Custos realizados</t>
        </is>
      </c>
      <c r="O11" s="13" t="inlineStr">
        <is>
          <t>Resultado operacional realizado</t>
        </is>
      </c>
      <c r="P11" s="25" t="inlineStr">
        <is>
          <t>Taxas de IVA autorizadas no ficheiro</t>
        </is>
      </c>
      <c r="Q11" s="26" t="n"/>
      <c r="S11" s="6" t="n"/>
      <c r="T11" s="6" t="n"/>
      <c r="U11" s="6" t="n"/>
      <c r="V11" s="6" t="inlineStr">
        <is>
          <t>Transportes e deslocações</t>
        </is>
      </c>
      <c r="W11" s="6" t="n"/>
    </row>
    <row r="12">
      <c r="A12" s="14" t="n">
        <v>1</v>
      </c>
      <c r="B12" s="14">
        <f>IFERROR(CHOOSE($A12,"Janeiro","Fevereiro","Março","Abril","Maio","Junho","Julho","Agosto","Setembro","Outubro","Novembro","Dezembro"),"")</f>
        <v/>
      </c>
      <c r="C12" s="27">
        <f>IFERROR(SUMIFS('Lançamentos'!$S$12:$S$111,'Lançamentos'!$C$12:$C$111,$Q$3,'Lançamentos'!$D$12:$D$111,$A12,'Lançamentos'!$F$12:$F$111,"Orçamentado",'Lançamentos'!$G$12:$G$111,$Q$4,'Lançamentos'!$H$12:$H$111,"Venda"),0)</f>
        <v/>
      </c>
      <c r="D12" s="27">
        <f>IFERROR(SUMIFS('Lançamentos'!$S$12:$S$111,'Lançamentos'!$C$12:$C$111,$Q$3,'Lançamentos'!$D$12:$D$111,$A12,'Lançamentos'!$F$12:$F$111,"Orçamentado",'Lançamentos'!$G$12:$G$111,$Q$4,'Lançamentos'!$H$12:$H$111,"Custo"),0)</f>
        <v/>
      </c>
      <c r="E12" s="27">
        <f>IFERROR($C12-$D12,0)</f>
        <v/>
      </c>
      <c r="F12" s="27">
        <f>IFERROR(SUMIFS('Lançamentos'!$T$12:$T$111,'Lançamentos'!$C$12:$C$111,$Q$3,'Lançamentos'!$D$12:$D$111,$A12,'Lançamentos'!$F$12:$F$111,"Orçamentado",'Lançamentos'!$G$12:$G$111,$Q$4,'Lançamentos'!$P$12:$P$111,"IVA liquidado"),0)</f>
        <v/>
      </c>
      <c r="G12" s="27">
        <f>IFERROR(-SUMIFS('Lançamentos'!$T$12:$T$111,'Lançamentos'!$C$12:$C$111,$Q$3,'Lançamentos'!$D$12:$D$111,$A12,'Lançamentos'!$F$12:$F$111,"Orçamentado",'Lançamentos'!$G$12:$G$111,$Q$4,'Lançamentos'!$P$12:$P$111,"IVA dedutível"),0)</f>
        <v/>
      </c>
      <c r="H12" s="27">
        <f>IFERROR($F12-$G12,0)</f>
        <v/>
      </c>
      <c r="I12" s="27">
        <f>IFERROR(SUMIFS('Lançamentos'!$R$12:$R$111,'Lançamentos'!$C$12:$C$111,$Q$3,'Lançamentos'!$D$12:$D$111,$A12,'Lançamentos'!$F$12:$F$111,"Orçamentado",'Lançamentos'!$G$12:$G$111,$Q$4,'Lançamentos'!$H$12:$H$111,"Venda"),0)</f>
        <v/>
      </c>
      <c r="J12" s="27">
        <f>IFERROR(SUMIFS('Lançamentos'!$R$12:$R$111,'Lançamentos'!$C$12:$C$111,$Q$3,'Lançamentos'!$D$12:$D$111,$A12,'Lançamentos'!$F$12:$F$111,"Orçamentado",'Lançamentos'!$G$12:$G$111,$Q$4,'Lançamentos'!$H$12:$H$111,"Custo"),0)</f>
        <v/>
      </c>
      <c r="K12" s="27">
        <f>IFERROR($I12-$J12,0)</f>
        <v/>
      </c>
      <c r="L12" s="27">
        <f>IFERROR(IF($Q$6="","",$Q$6+$K12),"")</f>
        <v/>
      </c>
      <c r="M12" s="27">
        <f>IFERROR(SUMIFS('Lançamentos'!$S$12:$S$111,'Lançamentos'!$C$12:$C$111,$Q$3,'Lançamentos'!$D$12:$D$111,$A12,'Lançamentos'!$F$12:$F$111,"Realizado",'Lançamentos'!$H$12:$H$111,"Venda"),0)</f>
        <v/>
      </c>
      <c r="N12" s="27">
        <f>IFERROR(SUMIFS('Lançamentos'!$S$12:$S$111,'Lançamentos'!$C$12:$C$111,$Q$3,'Lançamentos'!$D$12:$D$111,$A12,'Lançamentos'!$F$12:$F$111,"Realizado",'Lançamentos'!$H$12:$H$111,"Custo"),0)</f>
        <v/>
      </c>
      <c r="O12" s="27">
        <f>IFERROR($M12-$N12,0)</f>
        <v/>
      </c>
      <c r="P12" s="3" t="inlineStr">
        <is>
          <t>Taxa autorizada 1</t>
        </is>
      </c>
      <c r="Q12" s="23" t="n"/>
      <c r="S12" s="6" t="n"/>
      <c r="T12" s="6" t="n"/>
      <c r="U12" s="6" t="n"/>
      <c r="V12" s="6" t="inlineStr">
        <is>
          <t>Financiamento</t>
        </is>
      </c>
      <c r="W12" s="6" t="n"/>
    </row>
    <row r="13">
      <c r="A13" s="14" t="n">
        <v>2</v>
      </c>
      <c r="B13" s="14">
        <f>IFERROR(CHOOSE($A13,"Janeiro","Fevereiro","Março","Abril","Maio","Junho","Julho","Agosto","Setembro","Outubro","Novembro","Dezembro"),"")</f>
        <v/>
      </c>
      <c r="C13" s="27">
        <f>IFERROR(SUMIFS('Lançamentos'!$S$12:$S$111,'Lançamentos'!$C$12:$C$111,$Q$3,'Lançamentos'!$D$12:$D$111,$A13,'Lançamentos'!$F$12:$F$111,"Orçamentado",'Lançamentos'!$G$12:$G$111,$Q$4,'Lançamentos'!$H$12:$H$111,"Venda"),0)</f>
        <v/>
      </c>
      <c r="D13" s="27">
        <f>IFERROR(SUMIFS('Lançamentos'!$S$12:$S$111,'Lançamentos'!$C$12:$C$111,$Q$3,'Lançamentos'!$D$12:$D$111,$A13,'Lançamentos'!$F$12:$F$111,"Orçamentado",'Lançamentos'!$G$12:$G$111,$Q$4,'Lançamentos'!$H$12:$H$111,"Custo"),0)</f>
        <v/>
      </c>
      <c r="E13" s="27">
        <f>IFERROR($C13-$D13,0)</f>
        <v/>
      </c>
      <c r="F13" s="27">
        <f>IFERROR(SUMIFS('Lançamentos'!$T$12:$T$111,'Lançamentos'!$C$12:$C$111,$Q$3,'Lançamentos'!$D$12:$D$111,$A13,'Lançamentos'!$F$12:$F$111,"Orçamentado",'Lançamentos'!$G$12:$G$111,$Q$4,'Lançamentos'!$P$12:$P$111,"IVA liquidado"),0)</f>
        <v/>
      </c>
      <c r="G13" s="27">
        <f>IFERROR(-SUMIFS('Lançamentos'!$T$12:$T$111,'Lançamentos'!$C$12:$C$111,$Q$3,'Lançamentos'!$D$12:$D$111,$A13,'Lançamentos'!$F$12:$F$111,"Orçamentado",'Lançamentos'!$G$12:$G$111,$Q$4,'Lançamentos'!$P$12:$P$111,"IVA dedutível"),0)</f>
        <v/>
      </c>
      <c r="H13" s="27">
        <f>IFERROR($F13-$G13,0)</f>
        <v/>
      </c>
      <c r="I13" s="27">
        <f>IFERROR(SUMIFS('Lançamentos'!$R$12:$R$111,'Lançamentos'!$C$12:$C$111,$Q$3,'Lançamentos'!$D$12:$D$111,$A13,'Lançamentos'!$F$12:$F$111,"Orçamentado",'Lançamentos'!$G$12:$G$111,$Q$4,'Lançamentos'!$H$12:$H$111,"Venda"),0)</f>
        <v/>
      </c>
      <c r="J13" s="27">
        <f>IFERROR(SUMIFS('Lançamentos'!$R$12:$R$111,'Lançamentos'!$C$12:$C$111,$Q$3,'Lançamentos'!$D$12:$D$111,$A13,'Lançamentos'!$F$12:$F$111,"Orçamentado",'Lançamentos'!$G$12:$G$111,$Q$4,'Lançamentos'!$H$12:$H$111,"Custo"),0)</f>
        <v/>
      </c>
      <c r="K13" s="27">
        <f>IFERROR($I13-$J13,0)</f>
        <v/>
      </c>
      <c r="L13" s="27">
        <f>IFERROR(IF($L12="","",$L12+$K13),"")</f>
        <v/>
      </c>
      <c r="M13" s="27">
        <f>IFERROR(SUMIFS('Lançamentos'!$S$12:$S$111,'Lançamentos'!$C$12:$C$111,$Q$3,'Lançamentos'!$D$12:$D$111,$A13,'Lançamentos'!$F$12:$F$111,"Realizado",'Lançamentos'!$H$12:$H$111,"Venda"),0)</f>
        <v/>
      </c>
      <c r="N13" s="27">
        <f>IFERROR(SUMIFS('Lançamentos'!$S$12:$S$111,'Lançamentos'!$C$12:$C$111,$Q$3,'Lançamentos'!$D$12:$D$111,$A13,'Lançamentos'!$F$12:$F$111,"Realizado",'Lançamentos'!$H$12:$H$111,"Custo"),0)</f>
        <v/>
      </c>
      <c r="O13" s="27">
        <f>IFERROR($M13-$N13,0)</f>
        <v/>
      </c>
      <c r="P13" s="3" t="inlineStr">
        <is>
          <t>Taxa autorizada 2</t>
        </is>
      </c>
      <c r="Q13" s="23" t="n"/>
      <c r="S13" s="6" t="n"/>
      <c r="T13" s="6" t="n"/>
      <c r="U13" s="6" t="n"/>
      <c r="V13" s="6" t="inlineStr">
        <is>
          <t>Outros custos</t>
        </is>
      </c>
      <c r="W13" s="6" t="n"/>
    </row>
    <row r="14">
      <c r="A14" s="14" t="n">
        <v>3</v>
      </c>
      <c r="B14" s="14">
        <f>IFERROR(CHOOSE($A14,"Janeiro","Fevereiro","Março","Abril","Maio","Junho","Julho","Agosto","Setembro","Outubro","Novembro","Dezembro"),"")</f>
        <v/>
      </c>
      <c r="C14" s="27">
        <f>IFERROR(SUMIFS('Lançamentos'!$S$12:$S$111,'Lançamentos'!$C$12:$C$111,$Q$3,'Lançamentos'!$D$12:$D$111,$A14,'Lançamentos'!$F$12:$F$111,"Orçamentado",'Lançamentos'!$G$12:$G$111,$Q$4,'Lançamentos'!$H$12:$H$111,"Venda"),0)</f>
        <v/>
      </c>
      <c r="D14" s="27">
        <f>IFERROR(SUMIFS('Lançamentos'!$S$12:$S$111,'Lançamentos'!$C$12:$C$111,$Q$3,'Lançamentos'!$D$12:$D$111,$A14,'Lançamentos'!$F$12:$F$111,"Orçamentado",'Lançamentos'!$G$12:$G$111,$Q$4,'Lançamentos'!$H$12:$H$111,"Custo"),0)</f>
        <v/>
      </c>
      <c r="E14" s="27">
        <f>IFERROR($C14-$D14,0)</f>
        <v/>
      </c>
      <c r="F14" s="27">
        <f>IFERROR(SUMIFS('Lançamentos'!$T$12:$T$111,'Lançamentos'!$C$12:$C$111,$Q$3,'Lançamentos'!$D$12:$D$111,$A14,'Lançamentos'!$F$12:$F$111,"Orçamentado",'Lançamentos'!$G$12:$G$111,$Q$4,'Lançamentos'!$P$12:$P$111,"IVA liquidado"),0)</f>
        <v/>
      </c>
      <c r="G14" s="27">
        <f>IFERROR(-SUMIFS('Lançamentos'!$T$12:$T$111,'Lançamentos'!$C$12:$C$111,$Q$3,'Lançamentos'!$D$12:$D$111,$A14,'Lançamentos'!$F$12:$F$111,"Orçamentado",'Lançamentos'!$G$12:$G$111,$Q$4,'Lançamentos'!$P$12:$P$111,"IVA dedutível"),0)</f>
        <v/>
      </c>
      <c r="H14" s="27">
        <f>IFERROR($F14-$G14,0)</f>
        <v/>
      </c>
      <c r="I14" s="27">
        <f>IFERROR(SUMIFS('Lançamentos'!$R$12:$R$111,'Lançamentos'!$C$12:$C$111,$Q$3,'Lançamentos'!$D$12:$D$111,$A14,'Lançamentos'!$F$12:$F$111,"Orçamentado",'Lançamentos'!$G$12:$G$111,$Q$4,'Lançamentos'!$H$12:$H$111,"Venda"),0)</f>
        <v/>
      </c>
      <c r="J14" s="27">
        <f>IFERROR(SUMIFS('Lançamentos'!$R$12:$R$111,'Lançamentos'!$C$12:$C$111,$Q$3,'Lançamentos'!$D$12:$D$111,$A14,'Lançamentos'!$F$12:$F$111,"Orçamentado",'Lançamentos'!$G$12:$G$111,$Q$4,'Lançamentos'!$H$12:$H$111,"Custo"),0)</f>
        <v/>
      </c>
      <c r="K14" s="27">
        <f>IFERROR($I14-$J14,0)</f>
        <v/>
      </c>
      <c r="L14" s="27">
        <f>IFERROR(IF($L13="","",$L13+$K14),"")</f>
        <v/>
      </c>
      <c r="M14" s="27">
        <f>IFERROR(SUMIFS('Lançamentos'!$S$12:$S$111,'Lançamentos'!$C$12:$C$111,$Q$3,'Lançamentos'!$D$12:$D$111,$A14,'Lançamentos'!$F$12:$F$111,"Realizado",'Lançamentos'!$H$12:$H$111,"Venda"),0)</f>
        <v/>
      </c>
      <c r="N14" s="27">
        <f>IFERROR(SUMIFS('Lançamentos'!$S$12:$S$111,'Lançamentos'!$C$12:$C$111,$Q$3,'Lançamentos'!$D$12:$D$111,$A14,'Lançamentos'!$F$12:$F$111,"Realizado",'Lançamentos'!$H$12:$H$111,"Custo"),0)</f>
        <v/>
      </c>
      <c r="O14" s="27">
        <f>IFERROR($M14-$N14,0)</f>
        <v/>
      </c>
      <c r="P14" s="3" t="inlineStr">
        <is>
          <t>Taxa autorizada 3</t>
        </is>
      </c>
      <c r="Q14" s="23" t="n"/>
      <c r="S14" s="6" t="n"/>
      <c r="T14" s="6" t="n"/>
      <c r="U14" s="6" t="n"/>
      <c r="V14" s="6" t="n"/>
      <c r="W14" s="6" t="n"/>
    </row>
    <row r="15">
      <c r="A15" s="14" t="n">
        <v>4</v>
      </c>
      <c r="B15" s="14">
        <f>IFERROR(CHOOSE($A15,"Janeiro","Fevereiro","Março","Abril","Maio","Junho","Julho","Agosto","Setembro","Outubro","Novembro","Dezembro"),"")</f>
        <v/>
      </c>
      <c r="C15" s="27">
        <f>IFERROR(SUMIFS('Lançamentos'!$S$12:$S$111,'Lançamentos'!$C$12:$C$111,$Q$3,'Lançamentos'!$D$12:$D$111,$A15,'Lançamentos'!$F$12:$F$111,"Orçamentado",'Lançamentos'!$G$12:$G$111,$Q$4,'Lançamentos'!$H$12:$H$111,"Venda"),0)</f>
        <v/>
      </c>
      <c r="D15" s="27">
        <f>IFERROR(SUMIFS('Lançamentos'!$S$12:$S$111,'Lançamentos'!$C$12:$C$111,$Q$3,'Lançamentos'!$D$12:$D$111,$A15,'Lançamentos'!$F$12:$F$111,"Orçamentado",'Lançamentos'!$G$12:$G$111,$Q$4,'Lançamentos'!$H$12:$H$111,"Custo"),0)</f>
        <v/>
      </c>
      <c r="E15" s="27">
        <f>IFERROR($C15-$D15,0)</f>
        <v/>
      </c>
      <c r="F15" s="27">
        <f>IFERROR(SUMIFS('Lançamentos'!$T$12:$T$111,'Lançamentos'!$C$12:$C$111,$Q$3,'Lançamentos'!$D$12:$D$111,$A15,'Lançamentos'!$F$12:$F$111,"Orçamentado",'Lançamentos'!$G$12:$G$111,$Q$4,'Lançamentos'!$P$12:$P$111,"IVA liquidado"),0)</f>
        <v/>
      </c>
      <c r="G15" s="27">
        <f>IFERROR(-SUMIFS('Lançamentos'!$T$12:$T$111,'Lançamentos'!$C$12:$C$111,$Q$3,'Lançamentos'!$D$12:$D$111,$A15,'Lançamentos'!$F$12:$F$111,"Orçamentado",'Lançamentos'!$G$12:$G$111,$Q$4,'Lançamentos'!$P$12:$P$111,"IVA dedutível"),0)</f>
        <v/>
      </c>
      <c r="H15" s="27">
        <f>IFERROR($F15-$G15,0)</f>
        <v/>
      </c>
      <c r="I15" s="27">
        <f>IFERROR(SUMIFS('Lançamentos'!$R$12:$R$111,'Lançamentos'!$C$12:$C$111,$Q$3,'Lançamentos'!$D$12:$D$111,$A15,'Lançamentos'!$F$12:$F$111,"Orçamentado",'Lançamentos'!$G$12:$G$111,$Q$4,'Lançamentos'!$H$12:$H$111,"Venda"),0)</f>
        <v/>
      </c>
      <c r="J15" s="27">
        <f>IFERROR(SUMIFS('Lançamentos'!$R$12:$R$111,'Lançamentos'!$C$12:$C$111,$Q$3,'Lançamentos'!$D$12:$D$111,$A15,'Lançamentos'!$F$12:$F$111,"Orçamentado",'Lançamentos'!$G$12:$G$111,$Q$4,'Lançamentos'!$H$12:$H$111,"Custo"),0)</f>
        <v/>
      </c>
      <c r="K15" s="27">
        <f>IFERROR($I15-$J15,0)</f>
        <v/>
      </c>
      <c r="L15" s="27">
        <f>IFERROR(IF($L14="","",$L14+$K15),"")</f>
        <v/>
      </c>
      <c r="M15" s="27">
        <f>IFERROR(SUMIFS('Lançamentos'!$S$12:$S$111,'Lançamentos'!$C$12:$C$111,$Q$3,'Lançamentos'!$D$12:$D$111,$A15,'Lançamentos'!$F$12:$F$111,"Realizado",'Lançamentos'!$H$12:$H$111,"Venda"),0)</f>
        <v/>
      </c>
      <c r="N15" s="27">
        <f>IFERROR(SUMIFS('Lançamentos'!$S$12:$S$111,'Lançamentos'!$C$12:$C$111,$Q$3,'Lançamentos'!$D$12:$D$111,$A15,'Lançamentos'!$F$12:$F$111,"Realizado",'Lançamentos'!$H$12:$H$111,"Custo"),0)</f>
        <v/>
      </c>
      <c r="O15" s="27">
        <f>IFERROR($M15-$N15,0)</f>
        <v/>
      </c>
      <c r="P15" s="3" t="inlineStr">
        <is>
          <t>Taxa autorizada 4</t>
        </is>
      </c>
      <c r="Q15" s="23" t="n"/>
    </row>
    <row r="16">
      <c r="A16" s="14" t="n">
        <v>5</v>
      </c>
      <c r="B16" s="14">
        <f>IFERROR(CHOOSE($A16,"Janeiro","Fevereiro","Março","Abril","Maio","Junho","Julho","Agosto","Setembro","Outubro","Novembro","Dezembro"),"")</f>
        <v/>
      </c>
      <c r="C16" s="27">
        <f>IFERROR(SUMIFS('Lançamentos'!$S$12:$S$111,'Lançamentos'!$C$12:$C$111,$Q$3,'Lançamentos'!$D$12:$D$111,$A16,'Lançamentos'!$F$12:$F$111,"Orçamentado",'Lançamentos'!$G$12:$G$111,$Q$4,'Lançamentos'!$H$12:$H$111,"Venda"),0)</f>
        <v/>
      </c>
      <c r="D16" s="27">
        <f>IFERROR(SUMIFS('Lançamentos'!$S$12:$S$111,'Lançamentos'!$C$12:$C$111,$Q$3,'Lançamentos'!$D$12:$D$111,$A16,'Lançamentos'!$F$12:$F$111,"Orçamentado",'Lançamentos'!$G$12:$G$111,$Q$4,'Lançamentos'!$H$12:$H$111,"Custo"),0)</f>
        <v/>
      </c>
      <c r="E16" s="27">
        <f>IFERROR($C16-$D16,0)</f>
        <v/>
      </c>
      <c r="F16" s="27">
        <f>IFERROR(SUMIFS('Lançamentos'!$T$12:$T$111,'Lançamentos'!$C$12:$C$111,$Q$3,'Lançamentos'!$D$12:$D$111,$A16,'Lançamentos'!$F$12:$F$111,"Orçamentado",'Lançamentos'!$G$12:$G$111,$Q$4,'Lançamentos'!$P$12:$P$111,"IVA liquidado"),0)</f>
        <v/>
      </c>
      <c r="G16" s="27">
        <f>IFERROR(-SUMIFS('Lançamentos'!$T$12:$T$111,'Lançamentos'!$C$12:$C$111,$Q$3,'Lançamentos'!$D$12:$D$111,$A16,'Lançamentos'!$F$12:$F$111,"Orçamentado",'Lançamentos'!$G$12:$G$111,$Q$4,'Lançamentos'!$P$12:$P$111,"IVA dedutível"),0)</f>
        <v/>
      </c>
      <c r="H16" s="27">
        <f>IFERROR($F16-$G16,0)</f>
        <v/>
      </c>
      <c r="I16" s="27">
        <f>IFERROR(SUMIFS('Lançamentos'!$R$12:$R$111,'Lançamentos'!$C$12:$C$111,$Q$3,'Lançamentos'!$D$12:$D$111,$A16,'Lançamentos'!$F$12:$F$111,"Orçamentado",'Lançamentos'!$G$12:$G$111,$Q$4,'Lançamentos'!$H$12:$H$111,"Venda"),0)</f>
        <v/>
      </c>
      <c r="J16" s="27">
        <f>IFERROR(SUMIFS('Lançamentos'!$R$12:$R$111,'Lançamentos'!$C$12:$C$111,$Q$3,'Lançamentos'!$D$12:$D$111,$A16,'Lançamentos'!$F$12:$F$111,"Orçamentado",'Lançamentos'!$G$12:$G$111,$Q$4,'Lançamentos'!$H$12:$H$111,"Custo"),0)</f>
        <v/>
      </c>
      <c r="K16" s="27">
        <f>IFERROR($I16-$J16,0)</f>
        <v/>
      </c>
      <c r="L16" s="27">
        <f>IFERROR(IF($L15="","",$L15+$K16),"")</f>
        <v/>
      </c>
      <c r="M16" s="27">
        <f>IFERROR(SUMIFS('Lançamentos'!$S$12:$S$111,'Lançamentos'!$C$12:$C$111,$Q$3,'Lançamentos'!$D$12:$D$111,$A16,'Lançamentos'!$F$12:$F$111,"Realizado",'Lançamentos'!$H$12:$H$111,"Venda"),0)</f>
        <v/>
      </c>
      <c r="N16" s="27">
        <f>IFERROR(SUMIFS('Lançamentos'!$S$12:$S$111,'Lançamentos'!$C$12:$C$111,$Q$3,'Lançamentos'!$D$12:$D$111,$A16,'Lançamentos'!$F$12:$F$111,"Realizado",'Lançamentos'!$H$12:$H$111,"Custo"),0)</f>
        <v/>
      </c>
      <c r="O16" s="27">
        <f>IFERROR($M16-$N16,0)</f>
        <v/>
      </c>
      <c r="P16" s="3" t="inlineStr">
        <is>
          <t>Taxa autorizada 5</t>
        </is>
      </c>
      <c r="Q16" s="23" t="n"/>
    </row>
    <row r="17">
      <c r="A17" s="14" t="n">
        <v>6</v>
      </c>
      <c r="B17" s="14">
        <f>IFERROR(CHOOSE($A17,"Janeiro","Fevereiro","Março","Abril","Maio","Junho","Julho","Agosto","Setembro","Outubro","Novembro","Dezembro"),"")</f>
        <v/>
      </c>
      <c r="C17" s="27">
        <f>IFERROR(SUMIFS('Lançamentos'!$S$12:$S$111,'Lançamentos'!$C$12:$C$111,$Q$3,'Lançamentos'!$D$12:$D$111,$A17,'Lançamentos'!$F$12:$F$111,"Orçamentado",'Lançamentos'!$G$12:$G$111,$Q$4,'Lançamentos'!$H$12:$H$111,"Venda"),0)</f>
        <v/>
      </c>
      <c r="D17" s="27">
        <f>IFERROR(SUMIFS('Lançamentos'!$S$12:$S$111,'Lançamentos'!$C$12:$C$111,$Q$3,'Lançamentos'!$D$12:$D$111,$A17,'Lançamentos'!$F$12:$F$111,"Orçamentado",'Lançamentos'!$G$12:$G$111,$Q$4,'Lançamentos'!$H$12:$H$111,"Custo"),0)</f>
        <v/>
      </c>
      <c r="E17" s="27">
        <f>IFERROR($C17-$D17,0)</f>
        <v/>
      </c>
      <c r="F17" s="27">
        <f>IFERROR(SUMIFS('Lançamentos'!$T$12:$T$111,'Lançamentos'!$C$12:$C$111,$Q$3,'Lançamentos'!$D$12:$D$111,$A17,'Lançamentos'!$F$12:$F$111,"Orçamentado",'Lançamentos'!$G$12:$G$111,$Q$4,'Lançamentos'!$P$12:$P$111,"IVA liquidado"),0)</f>
        <v/>
      </c>
      <c r="G17" s="27">
        <f>IFERROR(-SUMIFS('Lançamentos'!$T$12:$T$111,'Lançamentos'!$C$12:$C$111,$Q$3,'Lançamentos'!$D$12:$D$111,$A17,'Lançamentos'!$F$12:$F$111,"Orçamentado",'Lançamentos'!$G$12:$G$111,$Q$4,'Lançamentos'!$P$12:$P$111,"IVA dedutível"),0)</f>
        <v/>
      </c>
      <c r="H17" s="27">
        <f>IFERROR($F17-$G17,0)</f>
        <v/>
      </c>
      <c r="I17" s="27">
        <f>IFERROR(SUMIFS('Lançamentos'!$R$12:$R$111,'Lançamentos'!$C$12:$C$111,$Q$3,'Lançamentos'!$D$12:$D$111,$A17,'Lançamentos'!$F$12:$F$111,"Orçamentado",'Lançamentos'!$G$12:$G$111,$Q$4,'Lançamentos'!$H$12:$H$111,"Venda"),0)</f>
        <v/>
      </c>
      <c r="J17" s="27">
        <f>IFERROR(SUMIFS('Lançamentos'!$R$12:$R$111,'Lançamentos'!$C$12:$C$111,$Q$3,'Lançamentos'!$D$12:$D$111,$A17,'Lançamentos'!$F$12:$F$111,"Orçamentado",'Lançamentos'!$G$12:$G$111,$Q$4,'Lançamentos'!$H$12:$H$111,"Custo"),0)</f>
        <v/>
      </c>
      <c r="K17" s="27">
        <f>IFERROR($I17-$J17,0)</f>
        <v/>
      </c>
      <c r="L17" s="27">
        <f>IFERROR(IF($L16="","",$L16+$K17),"")</f>
        <v/>
      </c>
      <c r="M17" s="27">
        <f>IFERROR(SUMIFS('Lançamentos'!$S$12:$S$111,'Lançamentos'!$C$12:$C$111,$Q$3,'Lançamentos'!$D$12:$D$111,$A17,'Lançamentos'!$F$12:$F$111,"Realizado",'Lançamentos'!$H$12:$H$111,"Venda"),0)</f>
        <v/>
      </c>
      <c r="N17" s="27">
        <f>IFERROR(SUMIFS('Lançamentos'!$S$12:$S$111,'Lançamentos'!$C$12:$C$111,$Q$3,'Lançamentos'!$D$12:$D$111,$A17,'Lançamentos'!$F$12:$F$111,"Realizado",'Lançamentos'!$H$12:$H$111,"Custo"),0)</f>
        <v/>
      </c>
      <c r="O17" s="27">
        <f>IFERROR($M17-$N17,0)</f>
        <v/>
      </c>
    </row>
    <row r="18">
      <c r="A18" s="14" t="n">
        <v>7</v>
      </c>
      <c r="B18" s="14">
        <f>IFERROR(CHOOSE($A18,"Janeiro","Fevereiro","Março","Abril","Maio","Junho","Julho","Agosto","Setembro","Outubro","Novembro","Dezembro"),"")</f>
        <v/>
      </c>
      <c r="C18" s="27">
        <f>IFERROR(SUMIFS('Lançamentos'!$S$12:$S$111,'Lançamentos'!$C$12:$C$111,$Q$3,'Lançamentos'!$D$12:$D$111,$A18,'Lançamentos'!$F$12:$F$111,"Orçamentado",'Lançamentos'!$G$12:$G$111,$Q$4,'Lançamentos'!$H$12:$H$111,"Venda"),0)</f>
        <v/>
      </c>
      <c r="D18" s="27">
        <f>IFERROR(SUMIFS('Lançamentos'!$S$12:$S$111,'Lançamentos'!$C$12:$C$111,$Q$3,'Lançamentos'!$D$12:$D$111,$A18,'Lançamentos'!$F$12:$F$111,"Orçamentado",'Lançamentos'!$G$12:$G$111,$Q$4,'Lançamentos'!$H$12:$H$111,"Custo"),0)</f>
        <v/>
      </c>
      <c r="E18" s="27">
        <f>IFERROR($C18-$D18,0)</f>
        <v/>
      </c>
      <c r="F18" s="27">
        <f>IFERROR(SUMIFS('Lançamentos'!$T$12:$T$111,'Lançamentos'!$C$12:$C$111,$Q$3,'Lançamentos'!$D$12:$D$111,$A18,'Lançamentos'!$F$12:$F$111,"Orçamentado",'Lançamentos'!$G$12:$G$111,$Q$4,'Lançamentos'!$P$12:$P$111,"IVA liquidado"),0)</f>
        <v/>
      </c>
      <c r="G18" s="27">
        <f>IFERROR(-SUMIFS('Lançamentos'!$T$12:$T$111,'Lançamentos'!$C$12:$C$111,$Q$3,'Lançamentos'!$D$12:$D$111,$A18,'Lançamentos'!$F$12:$F$111,"Orçamentado",'Lançamentos'!$G$12:$G$111,$Q$4,'Lançamentos'!$P$12:$P$111,"IVA dedutível"),0)</f>
        <v/>
      </c>
      <c r="H18" s="27">
        <f>IFERROR($F18-$G18,0)</f>
        <v/>
      </c>
      <c r="I18" s="27">
        <f>IFERROR(SUMIFS('Lançamentos'!$R$12:$R$111,'Lançamentos'!$C$12:$C$111,$Q$3,'Lançamentos'!$D$12:$D$111,$A18,'Lançamentos'!$F$12:$F$111,"Orçamentado",'Lançamentos'!$G$12:$G$111,$Q$4,'Lançamentos'!$H$12:$H$111,"Venda"),0)</f>
        <v/>
      </c>
      <c r="J18" s="27">
        <f>IFERROR(SUMIFS('Lançamentos'!$R$12:$R$111,'Lançamentos'!$C$12:$C$111,$Q$3,'Lançamentos'!$D$12:$D$111,$A18,'Lançamentos'!$F$12:$F$111,"Orçamentado",'Lançamentos'!$G$12:$G$111,$Q$4,'Lançamentos'!$H$12:$H$111,"Custo"),0)</f>
        <v/>
      </c>
      <c r="K18" s="27">
        <f>IFERROR($I18-$J18,0)</f>
        <v/>
      </c>
      <c r="L18" s="27">
        <f>IFERROR(IF($L17="","",$L17+$K18),"")</f>
        <v/>
      </c>
      <c r="M18" s="27">
        <f>IFERROR(SUMIFS('Lançamentos'!$S$12:$S$111,'Lançamentos'!$C$12:$C$111,$Q$3,'Lançamentos'!$D$12:$D$111,$A18,'Lançamentos'!$F$12:$F$111,"Realizado",'Lançamentos'!$H$12:$H$111,"Venda"),0)</f>
        <v/>
      </c>
      <c r="N18" s="27">
        <f>IFERROR(SUMIFS('Lançamentos'!$S$12:$S$111,'Lançamentos'!$C$12:$C$111,$Q$3,'Lançamentos'!$D$12:$D$111,$A18,'Lançamentos'!$F$12:$F$111,"Realizado",'Lançamentos'!$H$12:$H$111,"Custo"),0)</f>
        <v/>
      </c>
      <c r="O18" s="27">
        <f>IFERROR($M18-$N18,0)</f>
        <v/>
      </c>
    </row>
    <row r="19">
      <c r="A19" s="14" t="n">
        <v>8</v>
      </c>
      <c r="B19" s="14">
        <f>IFERROR(CHOOSE($A19,"Janeiro","Fevereiro","Março","Abril","Maio","Junho","Julho","Agosto","Setembro","Outubro","Novembro","Dezembro"),"")</f>
        <v/>
      </c>
      <c r="C19" s="27">
        <f>IFERROR(SUMIFS('Lançamentos'!$S$12:$S$111,'Lançamentos'!$C$12:$C$111,$Q$3,'Lançamentos'!$D$12:$D$111,$A19,'Lançamentos'!$F$12:$F$111,"Orçamentado",'Lançamentos'!$G$12:$G$111,$Q$4,'Lançamentos'!$H$12:$H$111,"Venda"),0)</f>
        <v/>
      </c>
      <c r="D19" s="27">
        <f>IFERROR(SUMIFS('Lançamentos'!$S$12:$S$111,'Lançamentos'!$C$12:$C$111,$Q$3,'Lançamentos'!$D$12:$D$111,$A19,'Lançamentos'!$F$12:$F$111,"Orçamentado",'Lançamentos'!$G$12:$G$111,$Q$4,'Lançamentos'!$H$12:$H$111,"Custo"),0)</f>
        <v/>
      </c>
      <c r="E19" s="27">
        <f>IFERROR($C19-$D19,0)</f>
        <v/>
      </c>
      <c r="F19" s="27">
        <f>IFERROR(SUMIFS('Lançamentos'!$T$12:$T$111,'Lançamentos'!$C$12:$C$111,$Q$3,'Lançamentos'!$D$12:$D$111,$A19,'Lançamentos'!$F$12:$F$111,"Orçamentado",'Lançamentos'!$G$12:$G$111,$Q$4,'Lançamentos'!$P$12:$P$111,"IVA liquidado"),0)</f>
        <v/>
      </c>
      <c r="G19" s="27">
        <f>IFERROR(-SUMIFS('Lançamentos'!$T$12:$T$111,'Lançamentos'!$C$12:$C$111,$Q$3,'Lançamentos'!$D$12:$D$111,$A19,'Lançamentos'!$F$12:$F$111,"Orçamentado",'Lançamentos'!$G$12:$G$111,$Q$4,'Lançamentos'!$P$12:$P$111,"IVA dedutível"),0)</f>
        <v/>
      </c>
      <c r="H19" s="27">
        <f>IFERROR($F19-$G19,0)</f>
        <v/>
      </c>
      <c r="I19" s="27">
        <f>IFERROR(SUMIFS('Lançamentos'!$R$12:$R$111,'Lançamentos'!$C$12:$C$111,$Q$3,'Lançamentos'!$D$12:$D$111,$A19,'Lançamentos'!$F$12:$F$111,"Orçamentado",'Lançamentos'!$G$12:$G$111,$Q$4,'Lançamentos'!$H$12:$H$111,"Venda"),0)</f>
        <v/>
      </c>
      <c r="J19" s="27">
        <f>IFERROR(SUMIFS('Lançamentos'!$R$12:$R$111,'Lançamentos'!$C$12:$C$111,$Q$3,'Lançamentos'!$D$12:$D$111,$A19,'Lançamentos'!$F$12:$F$111,"Orçamentado",'Lançamentos'!$G$12:$G$111,$Q$4,'Lançamentos'!$H$12:$H$111,"Custo"),0)</f>
        <v/>
      </c>
      <c r="K19" s="27">
        <f>IFERROR($I19-$J19,0)</f>
        <v/>
      </c>
      <c r="L19" s="27">
        <f>IFERROR(IF($L18="","",$L18+$K19),"")</f>
        <v/>
      </c>
      <c r="M19" s="27">
        <f>IFERROR(SUMIFS('Lançamentos'!$S$12:$S$111,'Lançamentos'!$C$12:$C$111,$Q$3,'Lançamentos'!$D$12:$D$111,$A19,'Lançamentos'!$F$12:$F$111,"Realizado",'Lançamentos'!$H$12:$H$111,"Venda"),0)</f>
        <v/>
      </c>
      <c r="N19" s="27">
        <f>IFERROR(SUMIFS('Lançamentos'!$S$12:$S$111,'Lançamentos'!$C$12:$C$111,$Q$3,'Lançamentos'!$D$12:$D$111,$A19,'Lançamentos'!$F$12:$F$111,"Realizado",'Lançamentos'!$H$12:$H$111,"Custo"),0)</f>
        <v/>
      </c>
      <c r="O19" s="27">
        <f>IFERROR($M19-$N19,0)</f>
        <v/>
      </c>
    </row>
    <row r="20">
      <c r="A20" s="14" t="n">
        <v>9</v>
      </c>
      <c r="B20" s="14">
        <f>IFERROR(CHOOSE($A20,"Janeiro","Fevereiro","Março","Abril","Maio","Junho","Julho","Agosto","Setembro","Outubro","Novembro","Dezembro"),"")</f>
        <v/>
      </c>
      <c r="C20" s="27">
        <f>IFERROR(SUMIFS('Lançamentos'!$S$12:$S$111,'Lançamentos'!$C$12:$C$111,$Q$3,'Lançamentos'!$D$12:$D$111,$A20,'Lançamentos'!$F$12:$F$111,"Orçamentado",'Lançamentos'!$G$12:$G$111,$Q$4,'Lançamentos'!$H$12:$H$111,"Venda"),0)</f>
        <v/>
      </c>
      <c r="D20" s="27">
        <f>IFERROR(SUMIFS('Lançamentos'!$S$12:$S$111,'Lançamentos'!$C$12:$C$111,$Q$3,'Lançamentos'!$D$12:$D$111,$A20,'Lançamentos'!$F$12:$F$111,"Orçamentado",'Lançamentos'!$G$12:$G$111,$Q$4,'Lançamentos'!$H$12:$H$111,"Custo"),0)</f>
        <v/>
      </c>
      <c r="E20" s="27">
        <f>IFERROR($C20-$D20,0)</f>
        <v/>
      </c>
      <c r="F20" s="27">
        <f>IFERROR(SUMIFS('Lançamentos'!$T$12:$T$111,'Lançamentos'!$C$12:$C$111,$Q$3,'Lançamentos'!$D$12:$D$111,$A20,'Lançamentos'!$F$12:$F$111,"Orçamentado",'Lançamentos'!$G$12:$G$111,$Q$4,'Lançamentos'!$P$12:$P$111,"IVA liquidado"),0)</f>
        <v/>
      </c>
      <c r="G20" s="27">
        <f>IFERROR(-SUMIFS('Lançamentos'!$T$12:$T$111,'Lançamentos'!$C$12:$C$111,$Q$3,'Lançamentos'!$D$12:$D$111,$A20,'Lançamentos'!$F$12:$F$111,"Orçamentado",'Lançamentos'!$G$12:$G$111,$Q$4,'Lançamentos'!$P$12:$P$111,"IVA dedutível"),0)</f>
        <v/>
      </c>
      <c r="H20" s="27">
        <f>IFERROR($F20-$G20,0)</f>
        <v/>
      </c>
      <c r="I20" s="27">
        <f>IFERROR(SUMIFS('Lançamentos'!$R$12:$R$111,'Lançamentos'!$C$12:$C$111,$Q$3,'Lançamentos'!$D$12:$D$111,$A20,'Lançamentos'!$F$12:$F$111,"Orçamentado",'Lançamentos'!$G$12:$G$111,$Q$4,'Lançamentos'!$H$12:$H$111,"Venda"),0)</f>
        <v/>
      </c>
      <c r="J20" s="27">
        <f>IFERROR(SUMIFS('Lançamentos'!$R$12:$R$111,'Lançamentos'!$C$12:$C$111,$Q$3,'Lançamentos'!$D$12:$D$111,$A20,'Lançamentos'!$F$12:$F$111,"Orçamentado",'Lançamentos'!$G$12:$G$111,$Q$4,'Lançamentos'!$H$12:$H$111,"Custo"),0)</f>
        <v/>
      </c>
      <c r="K20" s="27">
        <f>IFERROR($I20-$J20,0)</f>
        <v/>
      </c>
      <c r="L20" s="27">
        <f>IFERROR(IF($L19="","",$L19+$K20),"")</f>
        <v/>
      </c>
      <c r="M20" s="27">
        <f>IFERROR(SUMIFS('Lançamentos'!$S$12:$S$111,'Lançamentos'!$C$12:$C$111,$Q$3,'Lançamentos'!$D$12:$D$111,$A20,'Lançamentos'!$F$12:$F$111,"Realizado",'Lançamentos'!$H$12:$H$111,"Venda"),0)</f>
        <v/>
      </c>
      <c r="N20" s="27">
        <f>IFERROR(SUMIFS('Lançamentos'!$S$12:$S$111,'Lançamentos'!$C$12:$C$111,$Q$3,'Lançamentos'!$D$12:$D$111,$A20,'Lançamentos'!$F$12:$F$111,"Realizado",'Lançamentos'!$H$12:$H$111,"Custo"),0)</f>
        <v/>
      </c>
      <c r="O20" s="27">
        <f>IFERROR($M20-$N20,0)</f>
        <v/>
      </c>
    </row>
    <row r="21">
      <c r="A21" s="14" t="n">
        <v>10</v>
      </c>
      <c r="B21" s="14">
        <f>IFERROR(CHOOSE($A21,"Janeiro","Fevereiro","Março","Abril","Maio","Junho","Julho","Agosto","Setembro","Outubro","Novembro","Dezembro"),"")</f>
        <v/>
      </c>
      <c r="C21" s="27">
        <f>IFERROR(SUMIFS('Lançamentos'!$S$12:$S$111,'Lançamentos'!$C$12:$C$111,$Q$3,'Lançamentos'!$D$12:$D$111,$A21,'Lançamentos'!$F$12:$F$111,"Orçamentado",'Lançamentos'!$G$12:$G$111,$Q$4,'Lançamentos'!$H$12:$H$111,"Venda"),0)</f>
        <v/>
      </c>
      <c r="D21" s="27">
        <f>IFERROR(SUMIFS('Lançamentos'!$S$12:$S$111,'Lançamentos'!$C$12:$C$111,$Q$3,'Lançamentos'!$D$12:$D$111,$A21,'Lançamentos'!$F$12:$F$111,"Orçamentado",'Lançamentos'!$G$12:$G$111,$Q$4,'Lançamentos'!$H$12:$H$111,"Custo"),0)</f>
        <v/>
      </c>
      <c r="E21" s="27">
        <f>IFERROR($C21-$D21,0)</f>
        <v/>
      </c>
      <c r="F21" s="27">
        <f>IFERROR(SUMIFS('Lançamentos'!$T$12:$T$111,'Lançamentos'!$C$12:$C$111,$Q$3,'Lançamentos'!$D$12:$D$111,$A21,'Lançamentos'!$F$12:$F$111,"Orçamentado",'Lançamentos'!$G$12:$G$111,$Q$4,'Lançamentos'!$P$12:$P$111,"IVA liquidado"),0)</f>
        <v/>
      </c>
      <c r="G21" s="27">
        <f>IFERROR(-SUMIFS('Lançamentos'!$T$12:$T$111,'Lançamentos'!$C$12:$C$111,$Q$3,'Lançamentos'!$D$12:$D$111,$A21,'Lançamentos'!$F$12:$F$111,"Orçamentado",'Lançamentos'!$G$12:$G$111,$Q$4,'Lançamentos'!$P$12:$P$111,"IVA dedutível"),0)</f>
        <v/>
      </c>
      <c r="H21" s="27">
        <f>IFERROR($F21-$G21,0)</f>
        <v/>
      </c>
      <c r="I21" s="27">
        <f>IFERROR(SUMIFS('Lançamentos'!$R$12:$R$111,'Lançamentos'!$C$12:$C$111,$Q$3,'Lançamentos'!$D$12:$D$111,$A21,'Lançamentos'!$F$12:$F$111,"Orçamentado",'Lançamentos'!$G$12:$G$111,$Q$4,'Lançamentos'!$H$12:$H$111,"Venda"),0)</f>
        <v/>
      </c>
      <c r="J21" s="27">
        <f>IFERROR(SUMIFS('Lançamentos'!$R$12:$R$111,'Lançamentos'!$C$12:$C$111,$Q$3,'Lançamentos'!$D$12:$D$111,$A21,'Lançamentos'!$F$12:$F$111,"Orçamentado",'Lançamentos'!$G$12:$G$111,$Q$4,'Lançamentos'!$H$12:$H$111,"Custo"),0)</f>
        <v/>
      </c>
      <c r="K21" s="27">
        <f>IFERROR($I21-$J21,0)</f>
        <v/>
      </c>
      <c r="L21" s="27">
        <f>IFERROR(IF($L20="","",$L20+$K21),"")</f>
        <v/>
      </c>
      <c r="M21" s="27">
        <f>IFERROR(SUMIFS('Lançamentos'!$S$12:$S$111,'Lançamentos'!$C$12:$C$111,$Q$3,'Lançamentos'!$D$12:$D$111,$A21,'Lançamentos'!$F$12:$F$111,"Realizado",'Lançamentos'!$H$12:$H$111,"Venda"),0)</f>
        <v/>
      </c>
      <c r="N21" s="27">
        <f>IFERROR(SUMIFS('Lançamentos'!$S$12:$S$111,'Lançamentos'!$C$12:$C$111,$Q$3,'Lançamentos'!$D$12:$D$111,$A21,'Lançamentos'!$F$12:$F$111,"Realizado",'Lançamentos'!$H$12:$H$111,"Custo"),0)</f>
        <v/>
      </c>
      <c r="O21" s="27">
        <f>IFERROR($M21-$N21,0)</f>
        <v/>
      </c>
    </row>
    <row r="22">
      <c r="A22" s="14" t="n">
        <v>11</v>
      </c>
      <c r="B22" s="14">
        <f>IFERROR(CHOOSE($A22,"Janeiro","Fevereiro","Março","Abril","Maio","Junho","Julho","Agosto","Setembro","Outubro","Novembro","Dezembro"),"")</f>
        <v/>
      </c>
      <c r="C22" s="27">
        <f>IFERROR(SUMIFS('Lançamentos'!$S$12:$S$111,'Lançamentos'!$C$12:$C$111,$Q$3,'Lançamentos'!$D$12:$D$111,$A22,'Lançamentos'!$F$12:$F$111,"Orçamentado",'Lançamentos'!$G$12:$G$111,$Q$4,'Lançamentos'!$H$12:$H$111,"Venda"),0)</f>
        <v/>
      </c>
      <c r="D22" s="27">
        <f>IFERROR(SUMIFS('Lançamentos'!$S$12:$S$111,'Lançamentos'!$C$12:$C$111,$Q$3,'Lançamentos'!$D$12:$D$111,$A22,'Lançamentos'!$F$12:$F$111,"Orçamentado",'Lançamentos'!$G$12:$G$111,$Q$4,'Lançamentos'!$H$12:$H$111,"Custo"),0)</f>
        <v/>
      </c>
      <c r="E22" s="27">
        <f>IFERROR($C22-$D22,0)</f>
        <v/>
      </c>
      <c r="F22" s="27">
        <f>IFERROR(SUMIFS('Lançamentos'!$T$12:$T$111,'Lançamentos'!$C$12:$C$111,$Q$3,'Lançamentos'!$D$12:$D$111,$A22,'Lançamentos'!$F$12:$F$111,"Orçamentado",'Lançamentos'!$G$12:$G$111,$Q$4,'Lançamentos'!$P$12:$P$111,"IVA liquidado"),0)</f>
        <v/>
      </c>
      <c r="G22" s="27">
        <f>IFERROR(-SUMIFS('Lançamentos'!$T$12:$T$111,'Lançamentos'!$C$12:$C$111,$Q$3,'Lançamentos'!$D$12:$D$111,$A22,'Lançamentos'!$F$12:$F$111,"Orçamentado",'Lançamentos'!$G$12:$G$111,$Q$4,'Lançamentos'!$P$12:$P$111,"IVA dedutível"),0)</f>
        <v/>
      </c>
      <c r="H22" s="27">
        <f>IFERROR($F22-$G22,0)</f>
        <v/>
      </c>
      <c r="I22" s="27">
        <f>IFERROR(SUMIFS('Lançamentos'!$R$12:$R$111,'Lançamentos'!$C$12:$C$111,$Q$3,'Lançamentos'!$D$12:$D$111,$A22,'Lançamentos'!$F$12:$F$111,"Orçamentado",'Lançamentos'!$G$12:$G$111,$Q$4,'Lançamentos'!$H$12:$H$111,"Venda"),0)</f>
        <v/>
      </c>
      <c r="J22" s="27">
        <f>IFERROR(SUMIFS('Lançamentos'!$R$12:$R$111,'Lançamentos'!$C$12:$C$111,$Q$3,'Lançamentos'!$D$12:$D$111,$A22,'Lançamentos'!$F$12:$F$111,"Orçamentado",'Lançamentos'!$G$12:$G$111,$Q$4,'Lançamentos'!$H$12:$H$111,"Custo"),0)</f>
        <v/>
      </c>
      <c r="K22" s="27">
        <f>IFERROR($I22-$J22,0)</f>
        <v/>
      </c>
      <c r="L22" s="27">
        <f>IFERROR(IF($L21="","",$L21+$K22),"")</f>
        <v/>
      </c>
      <c r="M22" s="27">
        <f>IFERROR(SUMIFS('Lançamentos'!$S$12:$S$111,'Lançamentos'!$C$12:$C$111,$Q$3,'Lançamentos'!$D$12:$D$111,$A22,'Lançamentos'!$F$12:$F$111,"Realizado",'Lançamentos'!$H$12:$H$111,"Venda"),0)</f>
        <v/>
      </c>
      <c r="N22" s="27">
        <f>IFERROR(SUMIFS('Lançamentos'!$S$12:$S$111,'Lançamentos'!$C$12:$C$111,$Q$3,'Lançamentos'!$D$12:$D$111,$A22,'Lançamentos'!$F$12:$F$111,"Realizado",'Lançamentos'!$H$12:$H$111,"Custo"),0)</f>
        <v/>
      </c>
      <c r="O22" s="27">
        <f>IFERROR($M22-$N22,0)</f>
        <v/>
      </c>
    </row>
    <row r="23">
      <c r="A23" s="14" t="n">
        <v>12</v>
      </c>
      <c r="B23" s="14">
        <f>IFERROR(CHOOSE($A23,"Janeiro","Fevereiro","Março","Abril","Maio","Junho","Julho","Agosto","Setembro","Outubro","Novembro","Dezembro"),"")</f>
        <v/>
      </c>
      <c r="C23" s="27">
        <f>IFERROR(SUMIFS('Lançamentos'!$S$12:$S$111,'Lançamentos'!$C$12:$C$111,$Q$3,'Lançamentos'!$D$12:$D$111,$A23,'Lançamentos'!$F$12:$F$111,"Orçamentado",'Lançamentos'!$G$12:$G$111,$Q$4,'Lançamentos'!$H$12:$H$111,"Venda"),0)</f>
        <v/>
      </c>
      <c r="D23" s="27">
        <f>IFERROR(SUMIFS('Lançamentos'!$S$12:$S$111,'Lançamentos'!$C$12:$C$111,$Q$3,'Lançamentos'!$D$12:$D$111,$A23,'Lançamentos'!$F$12:$F$111,"Orçamentado",'Lançamentos'!$G$12:$G$111,$Q$4,'Lançamentos'!$H$12:$H$111,"Custo"),0)</f>
        <v/>
      </c>
      <c r="E23" s="27">
        <f>IFERROR($C23-$D23,0)</f>
        <v/>
      </c>
      <c r="F23" s="27">
        <f>IFERROR(SUMIFS('Lançamentos'!$T$12:$T$111,'Lançamentos'!$C$12:$C$111,$Q$3,'Lançamentos'!$D$12:$D$111,$A23,'Lançamentos'!$F$12:$F$111,"Orçamentado",'Lançamentos'!$G$12:$G$111,$Q$4,'Lançamentos'!$P$12:$P$111,"IVA liquidado"),0)</f>
        <v/>
      </c>
      <c r="G23" s="27">
        <f>IFERROR(-SUMIFS('Lançamentos'!$T$12:$T$111,'Lançamentos'!$C$12:$C$111,$Q$3,'Lançamentos'!$D$12:$D$111,$A23,'Lançamentos'!$F$12:$F$111,"Orçamentado",'Lançamentos'!$G$12:$G$111,$Q$4,'Lançamentos'!$P$12:$P$111,"IVA dedutível"),0)</f>
        <v/>
      </c>
      <c r="H23" s="27">
        <f>IFERROR($F23-$G23,0)</f>
        <v/>
      </c>
      <c r="I23" s="27">
        <f>IFERROR(SUMIFS('Lançamentos'!$R$12:$R$111,'Lançamentos'!$C$12:$C$111,$Q$3,'Lançamentos'!$D$12:$D$111,$A23,'Lançamentos'!$F$12:$F$111,"Orçamentado",'Lançamentos'!$G$12:$G$111,$Q$4,'Lançamentos'!$H$12:$H$111,"Venda"),0)</f>
        <v/>
      </c>
      <c r="J23" s="27">
        <f>IFERROR(SUMIFS('Lançamentos'!$R$12:$R$111,'Lançamentos'!$C$12:$C$111,$Q$3,'Lançamentos'!$D$12:$D$111,$A23,'Lançamentos'!$F$12:$F$111,"Orçamentado",'Lançamentos'!$G$12:$G$111,$Q$4,'Lançamentos'!$H$12:$H$111,"Custo"),0)</f>
        <v/>
      </c>
      <c r="K23" s="27">
        <f>IFERROR($I23-$J23,0)</f>
        <v/>
      </c>
      <c r="L23" s="27">
        <f>IFERROR(IF($L22="","",$L22+$K23),"")</f>
        <v/>
      </c>
      <c r="M23" s="27">
        <f>IFERROR(SUMIFS('Lançamentos'!$S$12:$S$111,'Lançamentos'!$C$12:$C$111,$Q$3,'Lançamentos'!$D$12:$D$111,$A23,'Lançamentos'!$F$12:$F$111,"Realizado",'Lançamentos'!$H$12:$H$111,"Venda"),0)</f>
        <v/>
      </c>
      <c r="N23" s="27">
        <f>IFERROR(SUMIFS('Lançamentos'!$S$12:$S$111,'Lançamentos'!$C$12:$C$111,$Q$3,'Lançamentos'!$D$12:$D$111,$A23,'Lançamentos'!$F$12:$F$111,"Realizado",'Lançamentos'!$H$12:$H$111,"Custo"),0)</f>
        <v/>
      </c>
      <c r="O23" s="27">
        <f>IFERROR($M23-$N23,0)</f>
        <v/>
      </c>
    </row>
    <row r="24">
      <c r="A24" s="5" t="inlineStr">
        <is>
          <t>Total anual</t>
        </is>
      </c>
      <c r="B24" s="28" t="n"/>
      <c r="C24" s="29">
        <f>IFERROR(SUM(C12:C23),0)</f>
        <v/>
      </c>
      <c r="D24" s="29">
        <f>IFERROR(SUM(D12:D23),0)</f>
        <v/>
      </c>
      <c r="E24" s="29">
        <f>IFERROR($C$24-$D$24,0)</f>
        <v/>
      </c>
      <c r="F24" s="29">
        <f>IFERROR(SUM(F12:F23),0)</f>
        <v/>
      </c>
      <c r="G24" s="29">
        <f>IFERROR(SUM(G12:G23),0)</f>
        <v/>
      </c>
      <c r="H24" s="29">
        <f>IFERROR($F$24-$G$24,0)</f>
        <v/>
      </c>
      <c r="I24" s="29">
        <f>IFERROR(SUM(I12:I23),0)</f>
        <v/>
      </c>
      <c r="J24" s="29">
        <f>IFERROR(SUM(J12:J23),0)</f>
        <v/>
      </c>
      <c r="K24" s="29">
        <f>IFERROR($I$24-$J$24,0)</f>
        <v/>
      </c>
      <c r="L24" s="29">
        <f>IFERROR($L$23,"")</f>
        <v/>
      </c>
      <c r="M24" s="29">
        <f>IFERROR(SUM(M12:M23),0)</f>
        <v/>
      </c>
      <c r="N24" s="29">
        <f>IFERROR(SUM(N12:N23),0)</f>
        <v/>
      </c>
      <c r="O24" s="29">
        <f>IFERROR($M$24-$N$24,0)</f>
        <v/>
      </c>
    </row>
    <row r="27">
      <c r="A27" s="13" t="inlineStr">
        <is>
          <t>Controlo de totais</t>
        </is>
      </c>
      <c r="B27" s="13" t="inlineStr">
        <is>
          <t>Total mensal</t>
        </is>
      </c>
      <c r="C27" s="13" t="inlineStr">
        <is>
          <t>Total directo</t>
        </is>
      </c>
      <c r="D27" s="13" t="inlineStr">
        <is>
          <t>Diferença</t>
        </is>
      </c>
      <c r="E27" s="13" t="inlineStr">
        <is>
          <t>Estado</t>
        </is>
      </c>
    </row>
    <row r="28">
      <c r="A28" s="6" t="inlineStr">
        <is>
          <t>Vendas orçamentadas</t>
        </is>
      </c>
      <c r="B28" s="27">
        <f>IFERROR($C$24,0)</f>
        <v/>
      </c>
      <c r="C28" s="27">
        <f>IFERROR(SUMIFS('Lançamentos'!$S$12:$S$111,'Lançamentos'!$C$12:$C$111,$Q$3,'Lançamentos'!$F$12:$F$111,"Orçamentado",'Lançamentos'!$G$12:$G$111,$Q$4,'Lançamentos'!$H$12:$H$111,"Venda"),0)</f>
        <v/>
      </c>
      <c r="D28" s="27">
        <f>IFERROR($B28-$C28,0)</f>
        <v/>
      </c>
      <c r="E28" s="14">
        <f>IFERROR(IF(ABS($D28)&lt;$Q$8,"OK","Verificar"),"Verificar")</f>
        <v/>
      </c>
    </row>
    <row r="29">
      <c r="A29" s="6" t="inlineStr">
        <is>
          <t>Custos orçamentados</t>
        </is>
      </c>
      <c r="B29" s="27">
        <f>IFERROR($D$24,0)</f>
        <v/>
      </c>
      <c r="C29" s="27">
        <f>IFERROR(SUMIFS('Lançamentos'!$S$12:$S$111,'Lançamentos'!$C$12:$C$111,$Q$3,'Lançamentos'!$F$12:$F$111,"Orçamentado",'Lançamentos'!$G$12:$G$111,$Q$4,'Lançamentos'!$H$12:$H$111,"Custo"),0)</f>
        <v/>
      </c>
      <c r="D29" s="27">
        <f>IFERROR($B29-$C29,0)</f>
        <v/>
      </c>
      <c r="E29" s="14">
        <f>IFERROR(IF(ABS($D29)&lt;$Q$8,"OK","Verificar"),"Verificar")</f>
        <v/>
      </c>
    </row>
    <row r="30">
      <c r="A30" s="6" t="inlineStr">
        <is>
          <t>Vendas realizadas</t>
        </is>
      </c>
      <c r="B30" s="27">
        <f>IFERROR($M$24,0)</f>
        <v/>
      </c>
      <c r="C30" s="27">
        <f>IFERROR(SUMIFS('Lançamentos'!$S$12:$S$111,'Lançamentos'!$C$12:$C$111,$Q$3,'Lançamentos'!$F$12:$F$111,"Realizado",'Lançamentos'!$H$12:$H$111,"Venda"),0)</f>
        <v/>
      </c>
      <c r="D30" s="27">
        <f>IFERROR($B30-$C30,0)</f>
        <v/>
      </c>
      <c r="E30" s="14">
        <f>IFERROR(IF(ABS($D30)&lt;$Q$8,"OK","Verificar"),"Verificar")</f>
        <v/>
      </c>
    </row>
    <row r="31">
      <c r="A31" s="6" t="inlineStr">
        <is>
          <t>Custos realizados</t>
        </is>
      </c>
      <c r="B31" s="27">
        <f>IFERROR($N$24,0)</f>
        <v/>
      </c>
      <c r="C31" s="27">
        <f>IFERROR(SUMIFS('Lançamentos'!$S$12:$S$111,'Lançamentos'!$C$12:$C$111,$Q$3,'Lançamentos'!$F$12:$F$111,"Realizado",'Lançamentos'!$H$12:$H$111,"Custo"),0)</f>
        <v/>
      </c>
      <c r="D31" s="27">
        <f>IFERROR($B31-$C31,0)</f>
        <v/>
      </c>
      <c r="E31" s="14">
        <f>IFERROR(IF(ABS($D31)&lt;$Q$8,"OK","Verificar"),"Verificar")</f>
        <v/>
      </c>
    </row>
    <row r="32">
      <c r="A32" s="6" t="inlineStr">
        <is>
          <t>Saldo indicativo de IVA</t>
        </is>
      </c>
      <c r="B32" s="27">
        <f>IFERROR($H$24,0)</f>
        <v/>
      </c>
      <c r="C32" s="27">
        <f>IFERROR(SUMIFS('Lançamentos'!$T$12:$T$111,'Lançamentos'!$C$12:$C$111,$Q$3,'Lançamentos'!$F$12:$F$111,"Orçamentado",'Lançamentos'!$G$12:$G$111,$Q$4),0)</f>
        <v/>
      </c>
      <c r="D32" s="27">
        <f>IFERROR($B32-$C32,0)</f>
        <v/>
      </c>
      <c r="E32" s="14">
        <f>IFERROR(IF(ABS($D32)&lt;$Q$8,"OK","Verificar"),"Verificar")</f>
        <v/>
      </c>
    </row>
    <row r="34">
      <c r="A34" s="5" t="inlineStr">
        <is>
          <t>Estado do controlo</t>
        </is>
      </c>
      <c r="B34" s="13">
        <f>IFERROR(IF(COUNTIF($E$28:$E$32,"Verificar")=0,"OK","Verificar"),"Verificar")</f>
        <v/>
      </c>
    </row>
    <row r="35" hidden="1">
      <c r="B35">
        <f>""</f>
        <v/>
      </c>
      <c r="C35">
        <f>""</f>
        <v/>
      </c>
      <c r="D35">
        <f>""</f>
        <v/>
      </c>
      <c r="E35">
        <f>""</f>
        <v/>
      </c>
      <c r="F35">
        <f>""</f>
        <v/>
      </c>
      <c r="G35">
        <f>""</f>
        <v/>
      </c>
      <c r="H35">
        <f>""</f>
        <v/>
      </c>
      <c r="I35">
        <f>""</f>
        <v/>
      </c>
      <c r="J35">
        <f>""</f>
        <v/>
      </c>
      <c r="K35">
        <f>""</f>
        <v/>
      </c>
      <c r="L35">
        <f>""</f>
        <v/>
      </c>
      <c r="M35">
        <f>""</f>
        <v/>
      </c>
      <c r="N35">
        <f>""</f>
        <v/>
      </c>
      <c r="O35">
        <f>""</f>
        <v/>
      </c>
    </row>
    <row r="36" hidden="1">
      <c r="B36">
        <f>""</f>
        <v/>
      </c>
      <c r="C36">
        <f>""</f>
        <v/>
      </c>
      <c r="D36">
        <f>""</f>
        <v/>
      </c>
      <c r="E36">
        <f>""</f>
        <v/>
      </c>
      <c r="F36">
        <f>""</f>
        <v/>
      </c>
      <c r="G36">
        <f>""</f>
        <v/>
      </c>
      <c r="H36">
        <f>""</f>
        <v/>
      </c>
      <c r="I36">
        <f>""</f>
        <v/>
      </c>
      <c r="J36">
        <f>""</f>
        <v/>
      </c>
      <c r="K36">
        <f>""</f>
        <v/>
      </c>
      <c r="L36">
        <f>""</f>
        <v/>
      </c>
      <c r="M36">
        <f>""</f>
        <v/>
      </c>
      <c r="N36">
        <f>""</f>
        <v/>
      </c>
      <c r="O36">
        <f>""</f>
        <v/>
      </c>
    </row>
    <row r="37" hidden="1">
      <c r="B37">
        <f>""</f>
        <v/>
      </c>
      <c r="C37">
        <f>""</f>
        <v/>
      </c>
      <c r="D37">
        <f>""</f>
        <v/>
      </c>
      <c r="E37">
        <f>""</f>
        <v/>
      </c>
      <c r="F37">
        <f>""</f>
        <v/>
      </c>
      <c r="G37">
        <f>""</f>
        <v/>
      </c>
      <c r="H37">
        <f>""</f>
        <v/>
      </c>
      <c r="I37">
        <f>""</f>
        <v/>
      </c>
      <c r="J37">
        <f>""</f>
        <v/>
      </c>
      <c r="K37">
        <f>""</f>
        <v/>
      </c>
      <c r="L37">
        <f>""</f>
        <v/>
      </c>
      <c r="M37">
        <f>""</f>
        <v/>
      </c>
      <c r="N37">
        <f>""</f>
        <v/>
      </c>
      <c r="O37">
        <f>""</f>
        <v/>
      </c>
    </row>
    <row r="38" hidden="1">
      <c r="B38">
        <f>""</f>
        <v/>
      </c>
      <c r="C38">
        <f>""</f>
        <v/>
      </c>
      <c r="D38">
        <f>""</f>
        <v/>
      </c>
      <c r="E38">
        <f>""</f>
        <v/>
      </c>
      <c r="F38">
        <f>""</f>
        <v/>
      </c>
      <c r="G38">
        <f>""</f>
        <v/>
      </c>
      <c r="H38">
        <f>""</f>
        <v/>
      </c>
      <c r="I38">
        <f>""</f>
        <v/>
      </c>
      <c r="J38">
        <f>""</f>
        <v/>
      </c>
      <c r="K38">
        <f>""</f>
        <v/>
      </c>
      <c r="L38">
        <f>""</f>
        <v/>
      </c>
      <c r="M38">
        <f>""</f>
        <v/>
      </c>
      <c r="N38">
        <f>""</f>
        <v/>
      </c>
      <c r="O38">
        <f>""</f>
        <v/>
      </c>
    </row>
    <row r="39" hidden="1">
      <c r="B39">
        <f>""</f>
        <v/>
      </c>
      <c r="C39">
        <f>""</f>
        <v/>
      </c>
      <c r="D39">
        <f>""</f>
        <v/>
      </c>
      <c r="E39">
        <f>""</f>
        <v/>
      </c>
      <c r="F39">
        <f>""</f>
        <v/>
      </c>
      <c r="G39">
        <f>""</f>
        <v/>
      </c>
      <c r="H39">
        <f>""</f>
        <v/>
      </c>
      <c r="I39">
        <f>""</f>
        <v/>
      </c>
      <c r="J39">
        <f>""</f>
        <v/>
      </c>
      <c r="K39">
        <f>""</f>
        <v/>
      </c>
      <c r="L39">
        <f>""</f>
        <v/>
      </c>
      <c r="M39">
        <f>""</f>
        <v/>
      </c>
      <c r="N39">
        <f>""</f>
        <v/>
      </c>
      <c r="O39">
        <f>""</f>
        <v/>
      </c>
    </row>
    <row r="40" hidden="1">
      <c r="B40">
        <f>""</f>
        <v/>
      </c>
      <c r="C40">
        <f>""</f>
        <v/>
      </c>
      <c r="D40">
        <f>""</f>
        <v/>
      </c>
      <c r="E40">
        <f>""</f>
        <v/>
      </c>
      <c r="F40">
        <f>""</f>
        <v/>
      </c>
      <c r="G40">
        <f>""</f>
        <v/>
      </c>
      <c r="H40">
        <f>""</f>
        <v/>
      </c>
      <c r="I40">
        <f>""</f>
        <v/>
      </c>
      <c r="J40">
        <f>""</f>
        <v/>
      </c>
      <c r="K40">
        <f>""</f>
        <v/>
      </c>
      <c r="L40">
        <f>""</f>
        <v/>
      </c>
      <c r="M40">
        <f>""</f>
        <v/>
      </c>
      <c r="N40">
        <f>""</f>
        <v/>
      </c>
      <c r="O40">
        <f>""</f>
        <v/>
      </c>
    </row>
    <row r="41" hidden="1">
      <c r="B41">
        <f>""</f>
        <v/>
      </c>
      <c r="C41">
        <f>""</f>
        <v/>
      </c>
      <c r="D41">
        <f>""</f>
        <v/>
      </c>
      <c r="E41">
        <f>""</f>
        <v/>
      </c>
      <c r="F41">
        <f>""</f>
        <v/>
      </c>
      <c r="G41">
        <f>""</f>
        <v/>
      </c>
      <c r="H41">
        <f>""</f>
        <v/>
      </c>
      <c r="I41">
        <f>""</f>
        <v/>
      </c>
      <c r="J41">
        <f>""</f>
        <v/>
      </c>
      <c r="K41">
        <f>""</f>
        <v/>
      </c>
      <c r="L41">
        <f>""</f>
        <v/>
      </c>
      <c r="M41">
        <f>""</f>
        <v/>
      </c>
      <c r="N41">
        <f>""</f>
        <v/>
      </c>
      <c r="O41">
        <f>""</f>
        <v/>
      </c>
    </row>
    <row r="42" hidden="1">
      <c r="B42">
        <f>""</f>
        <v/>
      </c>
      <c r="C42">
        <f>""</f>
        <v/>
      </c>
      <c r="D42">
        <f>""</f>
        <v/>
      </c>
      <c r="E42">
        <f>""</f>
        <v/>
      </c>
      <c r="F42">
        <f>""</f>
        <v/>
      </c>
      <c r="G42">
        <f>""</f>
        <v/>
      </c>
      <c r="H42">
        <f>""</f>
        <v/>
      </c>
      <c r="I42">
        <f>""</f>
        <v/>
      </c>
      <c r="J42">
        <f>""</f>
        <v/>
      </c>
      <c r="K42">
        <f>""</f>
        <v/>
      </c>
      <c r="L42">
        <f>""</f>
        <v/>
      </c>
      <c r="M42">
        <f>""</f>
        <v/>
      </c>
      <c r="N42">
        <f>""</f>
        <v/>
      </c>
      <c r="O42">
        <f>""</f>
        <v/>
      </c>
    </row>
    <row r="43" hidden="1">
      <c r="B43">
        <f>""</f>
        <v/>
      </c>
      <c r="C43">
        <f>""</f>
        <v/>
      </c>
      <c r="D43">
        <f>""</f>
        <v/>
      </c>
      <c r="E43">
        <f>""</f>
        <v/>
      </c>
      <c r="F43">
        <f>""</f>
        <v/>
      </c>
      <c r="G43">
        <f>""</f>
        <v/>
      </c>
      <c r="H43">
        <f>""</f>
        <v/>
      </c>
      <c r="I43">
        <f>""</f>
        <v/>
      </c>
      <c r="J43">
        <f>""</f>
        <v/>
      </c>
      <c r="K43">
        <f>""</f>
        <v/>
      </c>
      <c r="L43">
        <f>""</f>
        <v/>
      </c>
      <c r="M43">
        <f>""</f>
        <v/>
      </c>
      <c r="N43">
        <f>""</f>
        <v/>
      </c>
      <c r="O43">
        <f>""</f>
        <v/>
      </c>
    </row>
    <row r="44" hidden="1">
      <c r="B44">
        <f>""</f>
        <v/>
      </c>
      <c r="C44">
        <f>""</f>
        <v/>
      </c>
      <c r="D44">
        <f>""</f>
        <v/>
      </c>
      <c r="E44">
        <f>""</f>
        <v/>
      </c>
      <c r="F44">
        <f>""</f>
        <v/>
      </c>
      <c r="G44">
        <f>""</f>
        <v/>
      </c>
      <c r="H44">
        <f>""</f>
        <v/>
      </c>
      <c r="I44">
        <f>""</f>
        <v/>
      </c>
      <c r="J44">
        <f>""</f>
        <v/>
      </c>
      <c r="K44">
        <f>""</f>
        <v/>
      </c>
      <c r="L44">
        <f>""</f>
        <v/>
      </c>
      <c r="M44">
        <f>""</f>
        <v/>
      </c>
      <c r="N44">
        <f>""</f>
        <v/>
      </c>
      <c r="O44">
        <f>""</f>
        <v/>
      </c>
    </row>
    <row r="45" hidden="1">
      <c r="B45">
        <f>""</f>
        <v/>
      </c>
      <c r="C45">
        <f>""</f>
        <v/>
      </c>
      <c r="D45">
        <f>""</f>
        <v/>
      </c>
      <c r="E45">
        <f>""</f>
        <v/>
      </c>
      <c r="F45">
        <f>""</f>
        <v/>
      </c>
      <c r="G45">
        <f>""</f>
        <v/>
      </c>
      <c r="H45">
        <f>""</f>
        <v/>
      </c>
      <c r="I45">
        <f>""</f>
        <v/>
      </c>
      <c r="J45">
        <f>""</f>
        <v/>
      </c>
      <c r="K45">
        <f>""</f>
        <v/>
      </c>
      <c r="L45">
        <f>""</f>
        <v/>
      </c>
      <c r="M45">
        <f>""</f>
        <v/>
      </c>
      <c r="N45">
        <f>""</f>
        <v/>
      </c>
      <c r="O45">
        <f>""</f>
        <v/>
      </c>
    </row>
    <row r="46" hidden="1">
      <c r="B46">
        <f>""</f>
        <v/>
      </c>
      <c r="C46">
        <f>""</f>
        <v/>
      </c>
      <c r="D46">
        <f>""</f>
        <v/>
      </c>
      <c r="E46">
        <f>""</f>
        <v/>
      </c>
      <c r="F46">
        <f>""</f>
        <v/>
      </c>
      <c r="G46">
        <f>""</f>
        <v/>
      </c>
      <c r="H46">
        <f>""</f>
        <v/>
      </c>
      <c r="I46">
        <f>""</f>
        <v/>
      </c>
      <c r="J46">
        <f>""</f>
        <v/>
      </c>
      <c r="K46">
        <f>""</f>
        <v/>
      </c>
      <c r="L46">
        <f>""</f>
        <v/>
      </c>
      <c r="M46">
        <f>""</f>
        <v/>
      </c>
      <c r="N46">
        <f>""</f>
        <v/>
      </c>
      <c r="O46">
        <f>""</f>
        <v/>
      </c>
    </row>
    <row r="47" hidden="1">
      <c r="B47">
        <f>""</f>
        <v/>
      </c>
      <c r="C47">
        <f>""</f>
        <v/>
      </c>
      <c r="D47">
        <f>""</f>
        <v/>
      </c>
      <c r="E47">
        <f>""</f>
        <v/>
      </c>
      <c r="F47">
        <f>""</f>
        <v/>
      </c>
      <c r="G47">
        <f>""</f>
        <v/>
      </c>
      <c r="H47">
        <f>""</f>
        <v/>
      </c>
      <c r="I47">
        <f>""</f>
        <v/>
      </c>
      <c r="J47">
        <f>""</f>
        <v/>
      </c>
      <c r="K47">
        <f>""</f>
        <v/>
      </c>
      <c r="L47">
        <f>""</f>
        <v/>
      </c>
      <c r="M47">
        <f>""</f>
        <v/>
      </c>
      <c r="N47">
        <f>""</f>
        <v/>
      </c>
      <c r="O47">
        <f>""</f>
        <v/>
      </c>
    </row>
    <row r="48" hidden="1">
      <c r="B48">
        <f>""</f>
        <v/>
      </c>
      <c r="C48">
        <f>""</f>
        <v/>
      </c>
      <c r="D48">
        <f>""</f>
        <v/>
      </c>
      <c r="E48">
        <f>""</f>
        <v/>
      </c>
      <c r="F48">
        <f>""</f>
        <v/>
      </c>
      <c r="G48">
        <f>""</f>
        <v/>
      </c>
      <c r="H48">
        <f>""</f>
        <v/>
      </c>
      <c r="I48">
        <f>""</f>
        <v/>
      </c>
      <c r="J48">
        <f>""</f>
        <v/>
      </c>
      <c r="K48">
        <f>""</f>
        <v/>
      </c>
      <c r="L48">
        <f>""</f>
        <v/>
      </c>
      <c r="M48">
        <f>""</f>
        <v/>
      </c>
      <c r="N48">
        <f>""</f>
        <v/>
      </c>
      <c r="O48">
        <f>""</f>
        <v/>
      </c>
    </row>
    <row r="49" hidden="1">
      <c r="B49">
        <f>""</f>
        <v/>
      </c>
      <c r="C49">
        <f>""</f>
        <v/>
      </c>
      <c r="D49">
        <f>""</f>
        <v/>
      </c>
      <c r="E49">
        <f>""</f>
        <v/>
      </c>
      <c r="F49">
        <f>""</f>
        <v/>
      </c>
      <c r="G49">
        <f>""</f>
        <v/>
      </c>
      <c r="H49">
        <f>""</f>
        <v/>
      </c>
      <c r="I49">
        <f>""</f>
        <v/>
      </c>
      <c r="J49">
        <f>""</f>
        <v/>
      </c>
      <c r="K49">
        <f>""</f>
        <v/>
      </c>
      <c r="L49">
        <f>""</f>
        <v/>
      </c>
      <c r="M49">
        <f>""</f>
        <v/>
      </c>
      <c r="N49">
        <f>""</f>
        <v/>
      </c>
      <c r="O49">
        <f>""</f>
        <v/>
      </c>
    </row>
    <row r="50" hidden="1">
      <c r="B50">
        <f>""</f>
        <v/>
      </c>
      <c r="C50">
        <f>""</f>
        <v/>
      </c>
      <c r="D50">
        <f>""</f>
        <v/>
      </c>
      <c r="E50">
        <f>""</f>
        <v/>
      </c>
      <c r="F50">
        <f>""</f>
        <v/>
      </c>
      <c r="G50">
        <f>""</f>
        <v/>
      </c>
      <c r="H50">
        <f>""</f>
        <v/>
      </c>
      <c r="I50">
        <f>""</f>
        <v/>
      </c>
      <c r="J50">
        <f>""</f>
        <v/>
      </c>
      <c r="K50">
        <f>""</f>
        <v/>
      </c>
      <c r="L50">
        <f>""</f>
        <v/>
      </c>
      <c r="M50">
        <f>""</f>
        <v/>
      </c>
      <c r="N50">
        <f>""</f>
        <v/>
      </c>
      <c r="O50">
        <f>""</f>
        <v/>
      </c>
    </row>
    <row r="51" hidden="1">
      <c r="B51">
        <f>""</f>
        <v/>
      </c>
      <c r="C51">
        <f>""</f>
        <v/>
      </c>
      <c r="D51">
        <f>""</f>
        <v/>
      </c>
      <c r="E51">
        <f>""</f>
        <v/>
      </c>
      <c r="F51">
        <f>""</f>
        <v/>
      </c>
      <c r="G51">
        <f>""</f>
        <v/>
      </c>
      <c r="H51">
        <f>""</f>
        <v/>
      </c>
      <c r="I51">
        <f>""</f>
        <v/>
      </c>
      <c r="J51">
        <f>""</f>
        <v/>
      </c>
      <c r="K51">
        <f>""</f>
        <v/>
      </c>
      <c r="L51">
        <f>""</f>
        <v/>
      </c>
      <c r="M51">
        <f>""</f>
        <v/>
      </c>
      <c r="N51">
        <f>""</f>
        <v/>
      </c>
      <c r="O51">
        <f>""</f>
        <v/>
      </c>
    </row>
    <row r="52" hidden="1">
      <c r="B52">
        <f>""</f>
        <v/>
      </c>
      <c r="C52">
        <f>""</f>
        <v/>
      </c>
      <c r="D52">
        <f>""</f>
        <v/>
      </c>
      <c r="E52">
        <f>""</f>
        <v/>
      </c>
      <c r="F52">
        <f>""</f>
        <v/>
      </c>
      <c r="G52">
        <f>""</f>
        <v/>
      </c>
      <c r="H52">
        <f>""</f>
        <v/>
      </c>
      <c r="I52">
        <f>""</f>
        <v/>
      </c>
      <c r="J52">
        <f>""</f>
        <v/>
      </c>
      <c r="K52">
        <f>""</f>
        <v/>
      </c>
      <c r="L52">
        <f>""</f>
        <v/>
      </c>
      <c r="M52">
        <f>""</f>
        <v/>
      </c>
      <c r="N52">
        <f>""</f>
        <v/>
      </c>
      <c r="O52">
        <f>""</f>
        <v/>
      </c>
    </row>
    <row r="53" hidden="1">
      <c r="B53">
        <f>""</f>
        <v/>
      </c>
      <c r="C53">
        <f>""</f>
        <v/>
      </c>
      <c r="D53">
        <f>""</f>
        <v/>
      </c>
      <c r="E53">
        <f>""</f>
        <v/>
      </c>
      <c r="F53">
        <f>""</f>
        <v/>
      </c>
      <c r="G53">
        <f>""</f>
        <v/>
      </c>
      <c r="H53">
        <f>""</f>
        <v/>
      </c>
      <c r="I53">
        <f>""</f>
        <v/>
      </c>
      <c r="J53">
        <f>""</f>
        <v/>
      </c>
      <c r="K53">
        <f>""</f>
        <v/>
      </c>
      <c r="L53">
        <f>""</f>
        <v/>
      </c>
      <c r="M53">
        <f>""</f>
        <v/>
      </c>
      <c r="N53">
        <f>""</f>
        <v/>
      </c>
      <c r="O53">
        <f>""</f>
        <v/>
      </c>
    </row>
    <row r="54" hidden="1">
      <c r="B54">
        <f>""</f>
        <v/>
      </c>
      <c r="C54">
        <f>""</f>
        <v/>
      </c>
      <c r="D54">
        <f>""</f>
        <v/>
      </c>
      <c r="E54">
        <f>""</f>
        <v/>
      </c>
      <c r="F54">
        <f>""</f>
        <v/>
      </c>
      <c r="G54">
        <f>""</f>
        <v/>
      </c>
      <c r="H54">
        <f>""</f>
        <v/>
      </c>
      <c r="I54">
        <f>""</f>
        <v/>
      </c>
      <c r="J54">
        <f>""</f>
        <v/>
      </c>
      <c r="K54">
        <f>""</f>
        <v/>
      </c>
      <c r="L54">
        <f>""</f>
        <v/>
      </c>
      <c r="M54">
        <f>""</f>
        <v/>
      </c>
      <c r="N54">
        <f>""</f>
        <v/>
      </c>
      <c r="O54">
        <f>""</f>
        <v/>
      </c>
    </row>
    <row r="55" hidden="1">
      <c r="B55">
        <f>""</f>
        <v/>
      </c>
      <c r="C55">
        <f>""</f>
        <v/>
      </c>
      <c r="D55">
        <f>""</f>
        <v/>
      </c>
      <c r="E55">
        <f>""</f>
        <v/>
      </c>
      <c r="F55">
        <f>""</f>
        <v/>
      </c>
      <c r="G55">
        <f>""</f>
        <v/>
      </c>
      <c r="H55">
        <f>""</f>
        <v/>
      </c>
      <c r="I55">
        <f>""</f>
        <v/>
      </c>
      <c r="J55">
        <f>""</f>
        <v/>
      </c>
      <c r="K55">
        <f>""</f>
        <v/>
      </c>
      <c r="L55">
        <f>""</f>
        <v/>
      </c>
      <c r="M55">
        <f>""</f>
        <v/>
      </c>
      <c r="N55">
        <f>""</f>
        <v/>
      </c>
      <c r="O55">
        <f>""</f>
        <v/>
      </c>
    </row>
    <row r="56" hidden="1">
      <c r="B56">
        <f>""</f>
        <v/>
      </c>
      <c r="C56">
        <f>""</f>
        <v/>
      </c>
      <c r="D56">
        <f>""</f>
        <v/>
      </c>
      <c r="E56">
        <f>""</f>
        <v/>
      </c>
      <c r="F56">
        <f>""</f>
        <v/>
      </c>
      <c r="G56">
        <f>""</f>
        <v/>
      </c>
      <c r="H56">
        <f>""</f>
        <v/>
      </c>
      <c r="I56">
        <f>""</f>
        <v/>
      </c>
      <c r="J56">
        <f>""</f>
        <v/>
      </c>
      <c r="K56">
        <f>""</f>
        <v/>
      </c>
      <c r="L56">
        <f>""</f>
        <v/>
      </c>
      <c r="M56">
        <f>""</f>
        <v/>
      </c>
      <c r="N56">
        <f>""</f>
        <v/>
      </c>
      <c r="O56">
        <f>""</f>
        <v/>
      </c>
    </row>
    <row r="57" hidden="1">
      <c r="B57">
        <f>""</f>
        <v/>
      </c>
      <c r="C57">
        <f>""</f>
        <v/>
      </c>
      <c r="D57">
        <f>""</f>
        <v/>
      </c>
      <c r="E57">
        <f>""</f>
        <v/>
      </c>
      <c r="F57">
        <f>""</f>
        <v/>
      </c>
      <c r="G57">
        <f>""</f>
        <v/>
      </c>
      <c r="H57">
        <f>""</f>
        <v/>
      </c>
      <c r="I57">
        <f>""</f>
        <v/>
      </c>
      <c r="J57">
        <f>""</f>
        <v/>
      </c>
      <c r="K57">
        <f>""</f>
        <v/>
      </c>
      <c r="L57">
        <f>""</f>
        <v/>
      </c>
      <c r="M57">
        <f>""</f>
        <v/>
      </c>
      <c r="N57">
        <f>""</f>
        <v/>
      </c>
      <c r="O57">
        <f>""</f>
        <v/>
      </c>
    </row>
    <row r="58" hidden="1">
      <c r="B58">
        <f>""</f>
        <v/>
      </c>
      <c r="C58">
        <f>""</f>
        <v/>
      </c>
      <c r="D58">
        <f>""</f>
        <v/>
      </c>
      <c r="E58">
        <f>""</f>
        <v/>
      </c>
      <c r="F58">
        <f>""</f>
        <v/>
      </c>
      <c r="G58">
        <f>""</f>
        <v/>
      </c>
      <c r="H58">
        <f>""</f>
        <v/>
      </c>
      <c r="I58">
        <f>""</f>
        <v/>
      </c>
      <c r="J58">
        <f>""</f>
        <v/>
      </c>
      <c r="K58">
        <f>""</f>
        <v/>
      </c>
      <c r="L58">
        <f>""</f>
        <v/>
      </c>
      <c r="M58">
        <f>""</f>
        <v/>
      </c>
      <c r="N58">
        <f>""</f>
        <v/>
      </c>
      <c r="O58">
        <f>""</f>
        <v/>
      </c>
    </row>
    <row r="59" hidden="1">
      <c r="B59">
        <f>""</f>
        <v/>
      </c>
      <c r="C59">
        <f>""</f>
        <v/>
      </c>
      <c r="D59">
        <f>""</f>
        <v/>
      </c>
      <c r="E59">
        <f>""</f>
        <v/>
      </c>
      <c r="F59">
        <f>""</f>
        <v/>
      </c>
      <c r="G59">
        <f>""</f>
        <v/>
      </c>
      <c r="H59">
        <f>""</f>
        <v/>
      </c>
      <c r="I59">
        <f>""</f>
        <v/>
      </c>
      <c r="J59">
        <f>""</f>
        <v/>
      </c>
      <c r="K59">
        <f>""</f>
        <v/>
      </c>
      <c r="L59">
        <f>""</f>
        <v/>
      </c>
      <c r="M59">
        <f>""</f>
        <v/>
      </c>
      <c r="N59">
        <f>""</f>
        <v/>
      </c>
      <c r="O59">
        <f>""</f>
        <v/>
      </c>
    </row>
    <row r="60" hidden="1">
      <c r="B60">
        <f>""</f>
        <v/>
      </c>
      <c r="C60">
        <f>""</f>
        <v/>
      </c>
      <c r="D60">
        <f>""</f>
        <v/>
      </c>
      <c r="E60">
        <f>""</f>
        <v/>
      </c>
      <c r="F60">
        <f>""</f>
        <v/>
      </c>
      <c r="G60">
        <f>""</f>
        <v/>
      </c>
      <c r="H60">
        <f>""</f>
        <v/>
      </c>
      <c r="I60">
        <f>""</f>
        <v/>
      </c>
      <c r="J60">
        <f>""</f>
        <v/>
      </c>
      <c r="K60">
        <f>""</f>
        <v/>
      </c>
      <c r="L60">
        <f>""</f>
        <v/>
      </c>
      <c r="M60">
        <f>""</f>
        <v/>
      </c>
      <c r="N60">
        <f>""</f>
        <v/>
      </c>
      <c r="O60">
        <f>""</f>
        <v/>
      </c>
    </row>
    <row r="61" hidden="1">
      <c r="B61">
        <f>""</f>
        <v/>
      </c>
      <c r="C61">
        <f>""</f>
        <v/>
      </c>
      <c r="D61">
        <f>""</f>
        <v/>
      </c>
      <c r="E61">
        <f>""</f>
        <v/>
      </c>
      <c r="F61">
        <f>""</f>
        <v/>
      </c>
      <c r="G61">
        <f>""</f>
        <v/>
      </c>
      <c r="H61">
        <f>""</f>
        <v/>
      </c>
      <c r="I61">
        <f>""</f>
        <v/>
      </c>
      <c r="J61">
        <f>""</f>
        <v/>
      </c>
      <c r="K61">
        <f>""</f>
        <v/>
      </c>
      <c r="L61">
        <f>""</f>
        <v/>
      </c>
      <c r="M61">
        <f>""</f>
        <v/>
      </c>
      <c r="N61">
        <f>""</f>
        <v/>
      </c>
      <c r="O61">
        <f>""</f>
        <v/>
      </c>
    </row>
    <row r="62" hidden="1">
      <c r="B62">
        <f>""</f>
        <v/>
      </c>
      <c r="C62">
        <f>""</f>
        <v/>
      </c>
      <c r="D62">
        <f>""</f>
        <v/>
      </c>
      <c r="E62">
        <f>""</f>
        <v/>
      </c>
      <c r="F62">
        <f>""</f>
        <v/>
      </c>
      <c r="G62">
        <f>""</f>
        <v/>
      </c>
      <c r="H62">
        <f>""</f>
        <v/>
      </c>
      <c r="I62">
        <f>""</f>
        <v/>
      </c>
      <c r="J62">
        <f>""</f>
        <v/>
      </c>
      <c r="K62">
        <f>""</f>
        <v/>
      </c>
      <c r="L62">
        <f>""</f>
        <v/>
      </c>
      <c r="M62">
        <f>""</f>
        <v/>
      </c>
      <c r="N62">
        <f>""</f>
        <v/>
      </c>
      <c r="O62">
        <f>""</f>
        <v/>
      </c>
    </row>
    <row r="63" hidden="1">
      <c r="B63">
        <f>""</f>
        <v/>
      </c>
      <c r="C63">
        <f>""</f>
        <v/>
      </c>
      <c r="D63">
        <f>""</f>
        <v/>
      </c>
      <c r="E63">
        <f>""</f>
        <v/>
      </c>
      <c r="F63">
        <f>""</f>
        <v/>
      </c>
      <c r="G63">
        <f>""</f>
        <v/>
      </c>
      <c r="H63">
        <f>""</f>
        <v/>
      </c>
      <c r="I63">
        <f>""</f>
        <v/>
      </c>
      <c r="J63">
        <f>""</f>
        <v/>
      </c>
      <c r="K63">
        <f>""</f>
        <v/>
      </c>
      <c r="L63">
        <f>""</f>
        <v/>
      </c>
      <c r="M63">
        <f>""</f>
        <v/>
      </c>
      <c r="N63">
        <f>""</f>
        <v/>
      </c>
      <c r="O63">
        <f>""</f>
        <v/>
      </c>
    </row>
    <row r="64" hidden="1">
      <c r="B64">
        <f>""</f>
        <v/>
      </c>
      <c r="C64">
        <f>""</f>
        <v/>
      </c>
      <c r="D64">
        <f>""</f>
        <v/>
      </c>
      <c r="E64">
        <f>""</f>
        <v/>
      </c>
      <c r="F64">
        <f>""</f>
        <v/>
      </c>
      <c r="G64">
        <f>""</f>
        <v/>
      </c>
      <c r="H64">
        <f>""</f>
        <v/>
      </c>
      <c r="I64">
        <f>""</f>
        <v/>
      </c>
      <c r="J64">
        <f>""</f>
        <v/>
      </c>
      <c r="K64">
        <f>""</f>
        <v/>
      </c>
      <c r="L64">
        <f>""</f>
        <v/>
      </c>
      <c r="M64">
        <f>""</f>
        <v/>
      </c>
      <c r="N64">
        <f>""</f>
        <v/>
      </c>
      <c r="O64">
        <f>""</f>
        <v/>
      </c>
    </row>
    <row r="65" hidden="1">
      <c r="B65">
        <f>""</f>
        <v/>
      </c>
      <c r="C65">
        <f>""</f>
        <v/>
      </c>
      <c r="D65">
        <f>""</f>
        <v/>
      </c>
      <c r="E65">
        <f>""</f>
        <v/>
      </c>
      <c r="F65">
        <f>""</f>
        <v/>
      </c>
      <c r="G65">
        <f>""</f>
        <v/>
      </c>
      <c r="H65">
        <f>""</f>
        <v/>
      </c>
      <c r="I65">
        <f>""</f>
        <v/>
      </c>
      <c r="J65">
        <f>""</f>
        <v/>
      </c>
      <c r="K65">
        <f>""</f>
        <v/>
      </c>
      <c r="L65">
        <f>""</f>
        <v/>
      </c>
      <c r="M65">
        <f>""</f>
        <v/>
      </c>
      <c r="N65">
        <f>""</f>
        <v/>
      </c>
      <c r="O65">
        <f>""</f>
        <v/>
      </c>
    </row>
    <row r="66" hidden="1">
      <c r="B66">
        <f>""</f>
        <v/>
      </c>
      <c r="C66">
        <f>""</f>
        <v/>
      </c>
      <c r="D66">
        <f>""</f>
        <v/>
      </c>
      <c r="E66">
        <f>""</f>
        <v/>
      </c>
      <c r="F66">
        <f>""</f>
        <v/>
      </c>
      <c r="G66">
        <f>""</f>
        <v/>
      </c>
      <c r="H66">
        <f>""</f>
        <v/>
      </c>
      <c r="I66">
        <f>""</f>
        <v/>
      </c>
      <c r="J66">
        <f>""</f>
        <v/>
      </c>
      <c r="K66">
        <f>""</f>
        <v/>
      </c>
      <c r="L66">
        <f>""</f>
        <v/>
      </c>
      <c r="M66">
        <f>""</f>
        <v/>
      </c>
      <c r="N66">
        <f>""</f>
        <v/>
      </c>
      <c r="O66">
        <f>""</f>
        <v/>
      </c>
    </row>
    <row r="67" hidden="1">
      <c r="B67">
        <f>""</f>
        <v/>
      </c>
      <c r="C67">
        <f>""</f>
        <v/>
      </c>
      <c r="D67">
        <f>""</f>
        <v/>
      </c>
      <c r="E67">
        <f>""</f>
        <v/>
      </c>
      <c r="F67">
        <f>""</f>
        <v/>
      </c>
      <c r="G67">
        <f>""</f>
        <v/>
      </c>
      <c r="H67">
        <f>""</f>
        <v/>
      </c>
      <c r="I67">
        <f>""</f>
        <v/>
      </c>
      <c r="J67">
        <f>""</f>
        <v/>
      </c>
      <c r="K67">
        <f>""</f>
        <v/>
      </c>
      <c r="L67">
        <f>""</f>
        <v/>
      </c>
      <c r="M67">
        <f>""</f>
        <v/>
      </c>
      <c r="N67">
        <f>""</f>
        <v/>
      </c>
      <c r="O67">
        <f>""</f>
        <v/>
      </c>
    </row>
    <row r="68" hidden="1">
      <c r="B68">
        <f>""</f>
        <v/>
      </c>
      <c r="C68">
        <f>""</f>
        <v/>
      </c>
      <c r="D68">
        <f>""</f>
        <v/>
      </c>
      <c r="E68">
        <f>""</f>
        <v/>
      </c>
      <c r="F68">
        <f>""</f>
        <v/>
      </c>
      <c r="G68">
        <f>""</f>
        <v/>
      </c>
      <c r="H68">
        <f>""</f>
        <v/>
      </c>
      <c r="I68">
        <f>""</f>
        <v/>
      </c>
      <c r="J68">
        <f>""</f>
        <v/>
      </c>
      <c r="K68">
        <f>""</f>
        <v/>
      </c>
      <c r="L68">
        <f>""</f>
        <v/>
      </c>
      <c r="M68">
        <f>""</f>
        <v/>
      </c>
      <c r="N68">
        <f>""</f>
        <v/>
      </c>
      <c r="O68">
        <f>""</f>
        <v/>
      </c>
    </row>
    <row r="69" hidden="1">
      <c r="B69">
        <f>""</f>
        <v/>
      </c>
      <c r="C69">
        <f>""</f>
        <v/>
      </c>
      <c r="D69">
        <f>""</f>
        <v/>
      </c>
      <c r="E69">
        <f>""</f>
        <v/>
      </c>
      <c r="F69">
        <f>""</f>
        <v/>
      </c>
      <c r="G69">
        <f>""</f>
        <v/>
      </c>
      <c r="H69">
        <f>""</f>
        <v/>
      </c>
      <c r="I69">
        <f>""</f>
        <v/>
      </c>
      <c r="J69">
        <f>""</f>
        <v/>
      </c>
      <c r="K69">
        <f>""</f>
        <v/>
      </c>
      <c r="L69">
        <f>""</f>
        <v/>
      </c>
      <c r="M69">
        <f>""</f>
        <v/>
      </c>
      <c r="N69">
        <f>""</f>
        <v/>
      </c>
      <c r="O69">
        <f>""</f>
        <v/>
      </c>
    </row>
    <row r="70" hidden="1">
      <c r="B70">
        <f>""</f>
        <v/>
      </c>
      <c r="C70">
        <f>""</f>
        <v/>
      </c>
      <c r="D70">
        <f>""</f>
        <v/>
      </c>
      <c r="E70">
        <f>""</f>
        <v/>
      </c>
      <c r="F70">
        <f>""</f>
        <v/>
      </c>
      <c r="G70">
        <f>""</f>
        <v/>
      </c>
      <c r="H70">
        <f>""</f>
        <v/>
      </c>
      <c r="I70">
        <f>""</f>
        <v/>
      </c>
      <c r="J70">
        <f>""</f>
        <v/>
      </c>
      <c r="K70">
        <f>""</f>
        <v/>
      </c>
      <c r="L70">
        <f>""</f>
        <v/>
      </c>
      <c r="M70">
        <f>""</f>
        <v/>
      </c>
      <c r="N70">
        <f>""</f>
        <v/>
      </c>
      <c r="O70">
        <f>""</f>
        <v/>
      </c>
    </row>
    <row r="71" hidden="1">
      <c r="B71">
        <f>""</f>
        <v/>
      </c>
      <c r="C71">
        <f>""</f>
        <v/>
      </c>
      <c r="D71">
        <f>""</f>
        <v/>
      </c>
      <c r="E71">
        <f>""</f>
        <v/>
      </c>
      <c r="F71">
        <f>""</f>
        <v/>
      </c>
      <c r="G71">
        <f>""</f>
        <v/>
      </c>
      <c r="H71">
        <f>""</f>
        <v/>
      </c>
      <c r="I71">
        <f>""</f>
        <v/>
      </c>
      <c r="J71">
        <f>""</f>
        <v/>
      </c>
      <c r="K71">
        <f>""</f>
        <v/>
      </c>
      <c r="L71">
        <f>""</f>
        <v/>
      </c>
      <c r="M71">
        <f>""</f>
        <v/>
      </c>
      <c r="N71">
        <f>""</f>
        <v/>
      </c>
      <c r="O71">
        <f>""</f>
        <v/>
      </c>
    </row>
    <row r="72" hidden="1">
      <c r="B72">
        <f>""</f>
        <v/>
      </c>
      <c r="C72">
        <f>""</f>
        <v/>
      </c>
      <c r="D72">
        <f>""</f>
        <v/>
      </c>
      <c r="E72">
        <f>""</f>
        <v/>
      </c>
      <c r="F72">
        <f>""</f>
        <v/>
      </c>
      <c r="G72">
        <f>""</f>
        <v/>
      </c>
      <c r="H72">
        <f>""</f>
        <v/>
      </c>
      <c r="I72">
        <f>""</f>
        <v/>
      </c>
      <c r="J72">
        <f>""</f>
        <v/>
      </c>
      <c r="K72">
        <f>""</f>
        <v/>
      </c>
      <c r="L72">
        <f>""</f>
        <v/>
      </c>
      <c r="M72">
        <f>""</f>
        <v/>
      </c>
      <c r="N72">
        <f>""</f>
        <v/>
      </c>
      <c r="O72">
        <f>""</f>
        <v/>
      </c>
    </row>
    <row r="73" hidden="1">
      <c r="B73">
        <f>""</f>
        <v/>
      </c>
      <c r="C73">
        <f>""</f>
        <v/>
      </c>
      <c r="D73">
        <f>""</f>
        <v/>
      </c>
      <c r="E73">
        <f>""</f>
        <v/>
      </c>
      <c r="F73">
        <f>""</f>
        <v/>
      </c>
      <c r="G73">
        <f>""</f>
        <v/>
      </c>
      <c r="H73">
        <f>""</f>
        <v/>
      </c>
      <c r="I73">
        <f>""</f>
        <v/>
      </c>
      <c r="J73">
        <f>""</f>
        <v/>
      </c>
      <c r="K73">
        <f>""</f>
        <v/>
      </c>
      <c r="L73">
        <f>""</f>
        <v/>
      </c>
      <c r="M73">
        <f>""</f>
        <v/>
      </c>
      <c r="N73">
        <f>""</f>
        <v/>
      </c>
      <c r="O73">
        <f>""</f>
        <v/>
      </c>
    </row>
    <row r="74" hidden="1">
      <c r="B74">
        <f>""</f>
        <v/>
      </c>
      <c r="C74">
        <f>""</f>
        <v/>
      </c>
      <c r="D74">
        <f>""</f>
        <v/>
      </c>
      <c r="E74">
        <f>""</f>
        <v/>
      </c>
      <c r="F74">
        <f>""</f>
        <v/>
      </c>
      <c r="G74">
        <f>""</f>
        <v/>
      </c>
      <c r="H74">
        <f>""</f>
        <v/>
      </c>
      <c r="I74">
        <f>""</f>
        <v/>
      </c>
      <c r="J74">
        <f>""</f>
        <v/>
      </c>
      <c r="K74">
        <f>""</f>
        <v/>
      </c>
      <c r="L74">
        <f>""</f>
        <v/>
      </c>
      <c r="M74">
        <f>""</f>
        <v/>
      </c>
      <c r="N74">
        <f>""</f>
        <v/>
      </c>
      <c r="O74">
        <f>""</f>
        <v/>
      </c>
    </row>
    <row r="75" hidden="1">
      <c r="B75">
        <f>""</f>
        <v/>
      </c>
      <c r="C75">
        <f>""</f>
        <v/>
      </c>
      <c r="D75">
        <f>""</f>
        <v/>
      </c>
      <c r="E75">
        <f>""</f>
        <v/>
      </c>
      <c r="F75">
        <f>""</f>
        <v/>
      </c>
      <c r="G75">
        <f>""</f>
        <v/>
      </c>
      <c r="H75">
        <f>""</f>
        <v/>
      </c>
      <c r="I75">
        <f>""</f>
        <v/>
      </c>
      <c r="J75">
        <f>""</f>
        <v/>
      </c>
      <c r="K75">
        <f>""</f>
        <v/>
      </c>
      <c r="L75">
        <f>""</f>
        <v/>
      </c>
      <c r="M75">
        <f>""</f>
        <v/>
      </c>
      <c r="N75">
        <f>""</f>
        <v/>
      </c>
      <c r="O75">
        <f>""</f>
        <v/>
      </c>
    </row>
    <row r="76" hidden="1">
      <c r="B76">
        <f>""</f>
        <v/>
      </c>
      <c r="C76">
        <f>""</f>
        <v/>
      </c>
      <c r="D76">
        <f>""</f>
        <v/>
      </c>
      <c r="E76">
        <f>""</f>
        <v/>
      </c>
      <c r="F76">
        <f>""</f>
        <v/>
      </c>
      <c r="G76">
        <f>""</f>
        <v/>
      </c>
      <c r="H76">
        <f>""</f>
        <v/>
      </c>
      <c r="I76">
        <f>""</f>
        <v/>
      </c>
      <c r="J76">
        <f>""</f>
        <v/>
      </c>
      <c r="K76">
        <f>""</f>
        <v/>
      </c>
      <c r="L76">
        <f>""</f>
        <v/>
      </c>
      <c r="M76">
        <f>""</f>
        <v/>
      </c>
      <c r="N76">
        <f>""</f>
        <v/>
      </c>
      <c r="O76">
        <f>""</f>
        <v/>
      </c>
    </row>
    <row r="77" hidden="1">
      <c r="B77">
        <f>""</f>
        <v/>
      </c>
      <c r="C77">
        <f>""</f>
        <v/>
      </c>
      <c r="D77">
        <f>""</f>
        <v/>
      </c>
      <c r="E77">
        <f>""</f>
        <v/>
      </c>
      <c r="F77">
        <f>""</f>
        <v/>
      </c>
      <c r="G77">
        <f>""</f>
        <v/>
      </c>
      <c r="H77">
        <f>""</f>
        <v/>
      </c>
      <c r="I77">
        <f>""</f>
        <v/>
      </c>
      <c r="J77">
        <f>""</f>
        <v/>
      </c>
      <c r="K77">
        <f>""</f>
        <v/>
      </c>
      <c r="L77">
        <f>""</f>
        <v/>
      </c>
      <c r="M77">
        <f>""</f>
        <v/>
      </c>
      <c r="N77">
        <f>""</f>
        <v/>
      </c>
      <c r="O77">
        <f>""</f>
        <v/>
      </c>
    </row>
    <row r="78" hidden="1">
      <c r="B78">
        <f>""</f>
        <v/>
      </c>
      <c r="C78">
        <f>""</f>
        <v/>
      </c>
      <c r="D78">
        <f>""</f>
        <v/>
      </c>
      <c r="E78">
        <f>""</f>
        <v/>
      </c>
      <c r="F78">
        <f>""</f>
        <v/>
      </c>
      <c r="G78">
        <f>""</f>
        <v/>
      </c>
      <c r="H78">
        <f>""</f>
        <v/>
      </c>
      <c r="I78">
        <f>""</f>
        <v/>
      </c>
      <c r="J78">
        <f>""</f>
        <v/>
      </c>
      <c r="K78">
        <f>""</f>
        <v/>
      </c>
      <c r="L78">
        <f>""</f>
        <v/>
      </c>
      <c r="M78">
        <f>""</f>
        <v/>
      </c>
      <c r="N78">
        <f>""</f>
        <v/>
      </c>
      <c r="O78">
        <f>""</f>
        <v/>
      </c>
    </row>
    <row r="79" hidden="1">
      <c r="B79">
        <f>""</f>
        <v/>
      </c>
      <c r="C79">
        <f>""</f>
        <v/>
      </c>
      <c r="D79">
        <f>""</f>
        <v/>
      </c>
      <c r="E79">
        <f>""</f>
        <v/>
      </c>
      <c r="F79">
        <f>""</f>
        <v/>
      </c>
      <c r="G79">
        <f>""</f>
        <v/>
      </c>
      <c r="H79">
        <f>""</f>
        <v/>
      </c>
      <c r="I79">
        <f>""</f>
        <v/>
      </c>
      <c r="J79">
        <f>""</f>
        <v/>
      </c>
      <c r="K79">
        <f>""</f>
        <v/>
      </c>
      <c r="L79">
        <f>""</f>
        <v/>
      </c>
      <c r="M79">
        <f>""</f>
        <v/>
      </c>
      <c r="N79">
        <f>""</f>
        <v/>
      </c>
      <c r="O79">
        <f>""</f>
        <v/>
      </c>
    </row>
    <row r="80" hidden="1">
      <c r="B80">
        <f>""</f>
        <v/>
      </c>
      <c r="C80">
        <f>""</f>
        <v/>
      </c>
      <c r="D80">
        <f>""</f>
        <v/>
      </c>
      <c r="E80">
        <f>""</f>
        <v/>
      </c>
      <c r="F80">
        <f>""</f>
        <v/>
      </c>
      <c r="G80">
        <f>""</f>
        <v/>
      </c>
      <c r="H80">
        <f>""</f>
        <v/>
      </c>
      <c r="I80">
        <f>""</f>
        <v/>
      </c>
      <c r="J80">
        <f>""</f>
        <v/>
      </c>
      <c r="K80">
        <f>""</f>
        <v/>
      </c>
      <c r="L80">
        <f>""</f>
        <v/>
      </c>
      <c r="M80">
        <f>""</f>
        <v/>
      </c>
      <c r="N80">
        <f>""</f>
        <v/>
      </c>
      <c r="O80">
        <f>""</f>
        <v/>
      </c>
    </row>
    <row r="81" hidden="1">
      <c r="B81">
        <f>""</f>
        <v/>
      </c>
      <c r="C81">
        <f>""</f>
        <v/>
      </c>
      <c r="D81">
        <f>""</f>
        <v/>
      </c>
      <c r="E81">
        <f>""</f>
        <v/>
      </c>
      <c r="F81">
        <f>""</f>
        <v/>
      </c>
      <c r="G81">
        <f>""</f>
        <v/>
      </c>
      <c r="H81">
        <f>""</f>
        <v/>
      </c>
      <c r="I81">
        <f>""</f>
        <v/>
      </c>
      <c r="J81">
        <f>""</f>
        <v/>
      </c>
      <c r="K81">
        <f>""</f>
        <v/>
      </c>
      <c r="L81">
        <f>""</f>
        <v/>
      </c>
      <c r="M81">
        <f>""</f>
        <v/>
      </c>
      <c r="N81">
        <f>""</f>
        <v/>
      </c>
      <c r="O81">
        <f>""</f>
        <v/>
      </c>
    </row>
    <row r="82" hidden="1">
      <c r="B82">
        <f>""</f>
        <v/>
      </c>
      <c r="C82">
        <f>""</f>
        <v/>
      </c>
      <c r="D82">
        <f>""</f>
        <v/>
      </c>
      <c r="E82">
        <f>""</f>
        <v/>
      </c>
      <c r="F82">
        <f>""</f>
        <v/>
      </c>
      <c r="G82">
        <f>""</f>
        <v/>
      </c>
      <c r="H82">
        <f>""</f>
        <v/>
      </c>
      <c r="I82">
        <f>""</f>
        <v/>
      </c>
      <c r="J82">
        <f>""</f>
        <v/>
      </c>
      <c r="K82">
        <f>""</f>
        <v/>
      </c>
      <c r="L82">
        <f>""</f>
        <v/>
      </c>
      <c r="M82">
        <f>""</f>
        <v/>
      </c>
      <c r="N82">
        <f>""</f>
        <v/>
      </c>
      <c r="O82">
        <f>""</f>
        <v/>
      </c>
    </row>
    <row r="83" hidden="1">
      <c r="B83">
        <f>""</f>
        <v/>
      </c>
      <c r="C83">
        <f>""</f>
        <v/>
      </c>
      <c r="D83">
        <f>""</f>
        <v/>
      </c>
      <c r="E83">
        <f>""</f>
        <v/>
      </c>
      <c r="F83">
        <f>""</f>
        <v/>
      </c>
      <c r="G83">
        <f>""</f>
        <v/>
      </c>
      <c r="H83">
        <f>""</f>
        <v/>
      </c>
      <c r="I83">
        <f>""</f>
        <v/>
      </c>
      <c r="J83">
        <f>""</f>
        <v/>
      </c>
      <c r="K83">
        <f>""</f>
        <v/>
      </c>
      <c r="L83">
        <f>""</f>
        <v/>
      </c>
      <c r="M83">
        <f>""</f>
        <v/>
      </c>
      <c r="N83">
        <f>""</f>
        <v/>
      </c>
      <c r="O83">
        <f>""</f>
        <v/>
      </c>
    </row>
    <row r="84" hidden="1">
      <c r="B84">
        <f>""</f>
        <v/>
      </c>
      <c r="C84">
        <f>""</f>
        <v/>
      </c>
      <c r="D84">
        <f>""</f>
        <v/>
      </c>
      <c r="E84">
        <f>""</f>
        <v/>
      </c>
      <c r="F84">
        <f>""</f>
        <v/>
      </c>
      <c r="G84">
        <f>""</f>
        <v/>
      </c>
      <c r="H84">
        <f>""</f>
        <v/>
      </c>
      <c r="I84">
        <f>""</f>
        <v/>
      </c>
      <c r="J84">
        <f>""</f>
        <v/>
      </c>
      <c r="K84">
        <f>""</f>
        <v/>
      </c>
      <c r="L84">
        <f>""</f>
        <v/>
      </c>
      <c r="M84">
        <f>""</f>
        <v/>
      </c>
      <c r="N84">
        <f>""</f>
        <v/>
      </c>
      <c r="O84">
        <f>""</f>
        <v/>
      </c>
    </row>
    <row r="85" hidden="1">
      <c r="B85">
        <f>""</f>
        <v/>
      </c>
      <c r="C85">
        <f>""</f>
        <v/>
      </c>
      <c r="D85">
        <f>""</f>
        <v/>
      </c>
      <c r="E85">
        <f>""</f>
        <v/>
      </c>
      <c r="F85">
        <f>""</f>
        <v/>
      </c>
      <c r="G85">
        <f>""</f>
        <v/>
      </c>
      <c r="H85">
        <f>""</f>
        <v/>
      </c>
      <c r="I85">
        <f>""</f>
        <v/>
      </c>
      <c r="J85">
        <f>""</f>
        <v/>
      </c>
      <c r="K85">
        <f>""</f>
        <v/>
      </c>
      <c r="L85">
        <f>""</f>
        <v/>
      </c>
      <c r="M85">
        <f>""</f>
        <v/>
      </c>
      <c r="N85">
        <f>""</f>
        <v/>
      </c>
      <c r="O85">
        <f>""</f>
        <v/>
      </c>
    </row>
    <row r="86" hidden="1">
      <c r="B86">
        <f>""</f>
        <v/>
      </c>
      <c r="C86">
        <f>""</f>
        <v/>
      </c>
      <c r="D86">
        <f>""</f>
        <v/>
      </c>
      <c r="E86">
        <f>""</f>
        <v/>
      </c>
      <c r="F86">
        <f>""</f>
        <v/>
      </c>
      <c r="G86">
        <f>""</f>
        <v/>
      </c>
      <c r="H86">
        <f>""</f>
        <v/>
      </c>
      <c r="I86">
        <f>""</f>
        <v/>
      </c>
      <c r="J86">
        <f>""</f>
        <v/>
      </c>
      <c r="K86">
        <f>""</f>
        <v/>
      </c>
      <c r="L86">
        <f>""</f>
        <v/>
      </c>
      <c r="M86">
        <f>""</f>
        <v/>
      </c>
      <c r="N86">
        <f>""</f>
        <v/>
      </c>
      <c r="O86">
        <f>""</f>
        <v/>
      </c>
    </row>
    <row r="87" hidden="1">
      <c r="B87">
        <f>""</f>
        <v/>
      </c>
      <c r="C87">
        <f>""</f>
        <v/>
      </c>
      <c r="D87">
        <f>""</f>
        <v/>
      </c>
      <c r="E87">
        <f>""</f>
        <v/>
      </c>
      <c r="F87">
        <f>""</f>
        <v/>
      </c>
      <c r="G87">
        <f>""</f>
        <v/>
      </c>
      <c r="H87">
        <f>""</f>
        <v/>
      </c>
      <c r="I87">
        <f>""</f>
        <v/>
      </c>
      <c r="J87">
        <f>""</f>
        <v/>
      </c>
      <c r="K87">
        <f>""</f>
        <v/>
      </c>
      <c r="L87">
        <f>""</f>
        <v/>
      </c>
      <c r="M87">
        <f>""</f>
        <v/>
      </c>
      <c r="N87">
        <f>""</f>
        <v/>
      </c>
      <c r="O87">
        <f>""</f>
        <v/>
      </c>
    </row>
    <row r="88" hidden="1">
      <c r="B88">
        <f>""</f>
        <v/>
      </c>
      <c r="C88">
        <f>""</f>
        <v/>
      </c>
      <c r="D88">
        <f>""</f>
        <v/>
      </c>
      <c r="E88">
        <f>""</f>
        <v/>
      </c>
      <c r="F88">
        <f>""</f>
        <v/>
      </c>
      <c r="G88">
        <f>""</f>
        <v/>
      </c>
      <c r="H88">
        <f>""</f>
        <v/>
      </c>
      <c r="I88">
        <f>""</f>
        <v/>
      </c>
      <c r="J88">
        <f>""</f>
        <v/>
      </c>
      <c r="K88">
        <f>""</f>
        <v/>
      </c>
      <c r="L88">
        <f>""</f>
        <v/>
      </c>
      <c r="M88">
        <f>""</f>
        <v/>
      </c>
      <c r="N88">
        <f>""</f>
        <v/>
      </c>
      <c r="O88">
        <f>""</f>
        <v/>
      </c>
    </row>
    <row r="89" hidden="1">
      <c r="B89">
        <f>""</f>
        <v/>
      </c>
      <c r="C89">
        <f>""</f>
        <v/>
      </c>
      <c r="D89">
        <f>""</f>
        <v/>
      </c>
      <c r="E89">
        <f>""</f>
        <v/>
      </c>
      <c r="F89">
        <f>""</f>
        <v/>
      </c>
      <c r="G89">
        <f>""</f>
        <v/>
      </c>
      <c r="H89">
        <f>""</f>
        <v/>
      </c>
      <c r="I89">
        <f>""</f>
        <v/>
      </c>
      <c r="J89">
        <f>""</f>
        <v/>
      </c>
      <c r="K89">
        <f>""</f>
        <v/>
      </c>
      <c r="L89">
        <f>""</f>
        <v/>
      </c>
      <c r="M89">
        <f>""</f>
        <v/>
      </c>
      <c r="N89">
        <f>""</f>
        <v/>
      </c>
      <c r="O89">
        <f>""</f>
        <v/>
      </c>
    </row>
    <row r="90" hidden="1">
      <c r="B90">
        <f>""</f>
        <v/>
      </c>
      <c r="C90">
        <f>""</f>
        <v/>
      </c>
      <c r="D90">
        <f>""</f>
        <v/>
      </c>
      <c r="E90">
        <f>""</f>
        <v/>
      </c>
      <c r="F90">
        <f>""</f>
        <v/>
      </c>
      <c r="G90">
        <f>""</f>
        <v/>
      </c>
      <c r="H90">
        <f>""</f>
        <v/>
      </c>
      <c r="I90">
        <f>""</f>
        <v/>
      </c>
      <c r="J90">
        <f>""</f>
        <v/>
      </c>
      <c r="K90">
        <f>""</f>
        <v/>
      </c>
      <c r="L90">
        <f>""</f>
        <v/>
      </c>
      <c r="M90">
        <f>""</f>
        <v/>
      </c>
      <c r="N90">
        <f>""</f>
        <v/>
      </c>
      <c r="O90">
        <f>""</f>
        <v/>
      </c>
    </row>
    <row r="91" hidden="1">
      <c r="B91">
        <f>""</f>
        <v/>
      </c>
      <c r="C91">
        <f>""</f>
        <v/>
      </c>
      <c r="D91">
        <f>""</f>
        <v/>
      </c>
      <c r="E91">
        <f>""</f>
        <v/>
      </c>
      <c r="F91">
        <f>""</f>
        <v/>
      </c>
      <c r="G91">
        <f>""</f>
        <v/>
      </c>
      <c r="H91">
        <f>""</f>
        <v/>
      </c>
      <c r="I91">
        <f>""</f>
        <v/>
      </c>
      <c r="J91">
        <f>""</f>
        <v/>
      </c>
      <c r="K91">
        <f>""</f>
        <v/>
      </c>
      <c r="L91">
        <f>""</f>
        <v/>
      </c>
      <c r="M91">
        <f>""</f>
        <v/>
      </c>
      <c r="N91">
        <f>""</f>
        <v/>
      </c>
      <c r="O91">
        <f>""</f>
        <v/>
      </c>
    </row>
    <row r="92" hidden="1">
      <c r="B92">
        <f>""</f>
        <v/>
      </c>
      <c r="C92">
        <f>""</f>
        <v/>
      </c>
      <c r="D92">
        <f>""</f>
        <v/>
      </c>
      <c r="E92">
        <f>""</f>
        <v/>
      </c>
      <c r="F92">
        <f>""</f>
        <v/>
      </c>
      <c r="G92">
        <f>""</f>
        <v/>
      </c>
      <c r="H92">
        <f>""</f>
        <v/>
      </c>
      <c r="I92">
        <f>""</f>
        <v/>
      </c>
      <c r="J92">
        <f>""</f>
        <v/>
      </c>
      <c r="K92">
        <f>""</f>
        <v/>
      </c>
      <c r="L92">
        <f>""</f>
        <v/>
      </c>
      <c r="M92">
        <f>""</f>
        <v/>
      </c>
      <c r="N92">
        <f>""</f>
        <v/>
      </c>
      <c r="O92">
        <f>""</f>
        <v/>
      </c>
    </row>
    <row r="93" hidden="1">
      <c r="B93">
        <f>""</f>
        <v/>
      </c>
      <c r="C93">
        <f>""</f>
        <v/>
      </c>
      <c r="D93">
        <f>""</f>
        <v/>
      </c>
      <c r="E93">
        <f>""</f>
        <v/>
      </c>
      <c r="F93">
        <f>""</f>
        <v/>
      </c>
      <c r="G93">
        <f>""</f>
        <v/>
      </c>
      <c r="H93">
        <f>""</f>
        <v/>
      </c>
      <c r="I93">
        <f>""</f>
        <v/>
      </c>
      <c r="J93">
        <f>""</f>
        <v/>
      </c>
      <c r="K93">
        <f>""</f>
        <v/>
      </c>
      <c r="L93">
        <f>""</f>
        <v/>
      </c>
      <c r="M93">
        <f>""</f>
        <v/>
      </c>
      <c r="N93">
        <f>""</f>
        <v/>
      </c>
      <c r="O93">
        <f>""</f>
        <v/>
      </c>
    </row>
    <row r="94" hidden="1">
      <c r="B94">
        <f>""</f>
        <v/>
      </c>
      <c r="C94">
        <f>""</f>
        <v/>
      </c>
      <c r="D94">
        <f>""</f>
        <v/>
      </c>
      <c r="E94">
        <f>""</f>
        <v/>
      </c>
      <c r="F94">
        <f>""</f>
        <v/>
      </c>
      <c r="G94">
        <f>""</f>
        <v/>
      </c>
      <c r="H94">
        <f>""</f>
        <v/>
      </c>
      <c r="I94">
        <f>""</f>
        <v/>
      </c>
      <c r="J94">
        <f>""</f>
        <v/>
      </c>
      <c r="K94">
        <f>""</f>
        <v/>
      </c>
      <c r="L94">
        <f>""</f>
        <v/>
      </c>
      <c r="M94">
        <f>""</f>
        <v/>
      </c>
      <c r="N94">
        <f>""</f>
        <v/>
      </c>
      <c r="O94">
        <f>""</f>
        <v/>
      </c>
    </row>
    <row r="95" hidden="1">
      <c r="B95">
        <f>""</f>
        <v/>
      </c>
      <c r="C95">
        <f>""</f>
        <v/>
      </c>
      <c r="D95">
        <f>""</f>
        <v/>
      </c>
      <c r="E95">
        <f>""</f>
        <v/>
      </c>
      <c r="F95">
        <f>""</f>
        <v/>
      </c>
      <c r="G95">
        <f>""</f>
        <v/>
      </c>
      <c r="H95">
        <f>""</f>
        <v/>
      </c>
      <c r="I95">
        <f>""</f>
        <v/>
      </c>
      <c r="J95">
        <f>""</f>
        <v/>
      </c>
      <c r="K95">
        <f>""</f>
        <v/>
      </c>
      <c r="L95">
        <f>""</f>
        <v/>
      </c>
      <c r="M95">
        <f>""</f>
        <v/>
      </c>
      <c r="N95">
        <f>""</f>
        <v/>
      </c>
      <c r="O95">
        <f>""</f>
        <v/>
      </c>
    </row>
    <row r="96" hidden="1">
      <c r="B96">
        <f>""</f>
        <v/>
      </c>
      <c r="C96">
        <f>""</f>
        <v/>
      </c>
      <c r="D96">
        <f>""</f>
        <v/>
      </c>
      <c r="E96">
        <f>""</f>
        <v/>
      </c>
      <c r="F96">
        <f>""</f>
        <v/>
      </c>
      <c r="G96">
        <f>""</f>
        <v/>
      </c>
      <c r="H96">
        <f>""</f>
        <v/>
      </c>
      <c r="I96">
        <f>""</f>
        <v/>
      </c>
      <c r="J96">
        <f>""</f>
        <v/>
      </c>
      <c r="K96">
        <f>""</f>
        <v/>
      </c>
      <c r="L96">
        <f>""</f>
        <v/>
      </c>
      <c r="M96">
        <f>""</f>
        <v/>
      </c>
      <c r="N96">
        <f>""</f>
        <v/>
      </c>
      <c r="O96">
        <f>""</f>
        <v/>
      </c>
    </row>
    <row r="97" hidden="1">
      <c r="B97">
        <f>""</f>
        <v/>
      </c>
      <c r="C97">
        <f>""</f>
        <v/>
      </c>
      <c r="D97">
        <f>""</f>
        <v/>
      </c>
      <c r="E97">
        <f>""</f>
        <v/>
      </c>
      <c r="F97">
        <f>""</f>
        <v/>
      </c>
      <c r="G97">
        <f>""</f>
        <v/>
      </c>
      <c r="H97">
        <f>""</f>
        <v/>
      </c>
      <c r="I97">
        <f>""</f>
        <v/>
      </c>
      <c r="J97">
        <f>""</f>
        <v/>
      </c>
      <c r="K97">
        <f>""</f>
        <v/>
      </c>
      <c r="L97">
        <f>""</f>
        <v/>
      </c>
      <c r="M97">
        <f>""</f>
        <v/>
      </c>
      <c r="N97">
        <f>""</f>
        <v/>
      </c>
      <c r="O97">
        <f>""</f>
        <v/>
      </c>
    </row>
    <row r="98" hidden="1">
      <c r="B98">
        <f>""</f>
        <v/>
      </c>
      <c r="C98">
        <f>""</f>
        <v/>
      </c>
      <c r="D98">
        <f>""</f>
        <v/>
      </c>
      <c r="E98">
        <f>""</f>
        <v/>
      </c>
      <c r="F98">
        <f>""</f>
        <v/>
      </c>
      <c r="G98">
        <f>""</f>
        <v/>
      </c>
      <c r="H98">
        <f>""</f>
        <v/>
      </c>
      <c r="I98">
        <f>""</f>
        <v/>
      </c>
      <c r="J98">
        <f>""</f>
        <v/>
      </c>
      <c r="K98">
        <f>""</f>
        <v/>
      </c>
      <c r="L98">
        <f>""</f>
        <v/>
      </c>
      <c r="M98">
        <f>""</f>
        <v/>
      </c>
      <c r="N98">
        <f>""</f>
        <v/>
      </c>
      <c r="O98">
        <f>""</f>
        <v/>
      </c>
    </row>
    <row r="99" hidden="1">
      <c r="B99">
        <f>""</f>
        <v/>
      </c>
      <c r="C99">
        <f>""</f>
        <v/>
      </c>
      <c r="D99">
        <f>""</f>
        <v/>
      </c>
      <c r="E99">
        <f>""</f>
        <v/>
      </c>
      <c r="F99">
        <f>""</f>
        <v/>
      </c>
      <c r="G99">
        <f>""</f>
        <v/>
      </c>
      <c r="H99">
        <f>""</f>
        <v/>
      </c>
      <c r="I99">
        <f>""</f>
        <v/>
      </c>
      <c r="J99">
        <f>""</f>
        <v/>
      </c>
      <c r="K99">
        <f>""</f>
        <v/>
      </c>
      <c r="L99">
        <f>""</f>
        <v/>
      </c>
      <c r="M99">
        <f>""</f>
        <v/>
      </c>
      <c r="N99">
        <f>""</f>
        <v/>
      </c>
      <c r="O99">
        <f>""</f>
        <v/>
      </c>
    </row>
    <row r="100" hidden="1">
      <c r="B100">
        <f>""</f>
        <v/>
      </c>
      <c r="C100">
        <f>""</f>
        <v/>
      </c>
      <c r="D100">
        <f>""</f>
        <v/>
      </c>
      <c r="E100">
        <f>""</f>
        <v/>
      </c>
      <c r="F100">
        <f>""</f>
        <v/>
      </c>
      <c r="G100">
        <f>""</f>
        <v/>
      </c>
      <c r="H100">
        <f>""</f>
        <v/>
      </c>
      <c r="I100">
        <f>""</f>
        <v/>
      </c>
      <c r="J100">
        <f>""</f>
        <v/>
      </c>
      <c r="K100">
        <f>""</f>
        <v/>
      </c>
      <c r="L100">
        <f>""</f>
        <v/>
      </c>
      <c r="M100">
        <f>""</f>
        <v/>
      </c>
      <c r="N100">
        <f>""</f>
        <v/>
      </c>
      <c r="O100">
        <f>""</f>
        <v/>
      </c>
    </row>
    <row r="101" hidden="1">
      <c r="B101">
        <f>""</f>
        <v/>
      </c>
      <c r="C101">
        <f>""</f>
        <v/>
      </c>
      <c r="D101">
        <f>""</f>
        <v/>
      </c>
      <c r="E101">
        <f>""</f>
        <v/>
      </c>
      <c r="F101">
        <f>""</f>
        <v/>
      </c>
      <c r="G101">
        <f>""</f>
        <v/>
      </c>
      <c r="H101">
        <f>""</f>
        <v/>
      </c>
      <c r="I101">
        <f>""</f>
        <v/>
      </c>
      <c r="J101">
        <f>""</f>
        <v/>
      </c>
      <c r="K101">
        <f>""</f>
        <v/>
      </c>
      <c r="L101">
        <f>""</f>
        <v/>
      </c>
      <c r="M101">
        <f>""</f>
        <v/>
      </c>
      <c r="N101">
        <f>""</f>
        <v/>
      </c>
      <c r="O101">
        <f>""</f>
        <v/>
      </c>
    </row>
  </sheetData>
  <mergeCells count="1">
    <mergeCell ref="A1:O1"/>
  </mergeCells>
  <conditionalFormatting sqref="E12:E24">
    <cfRule type="cellIs" priority="1" operator="lessThan" dxfId="0">
      <formula>0</formula>
    </cfRule>
  </conditionalFormatting>
  <conditionalFormatting sqref="O12:O24">
    <cfRule type="cellIs" priority="2" operator="lessThan" dxfId="0">
      <formula>0</formula>
    </cfRule>
  </conditionalFormatting>
  <conditionalFormatting sqref="L12:L24">
    <cfRule type="expression" priority="3" dxfId="0">
      <formula>AND($Q$7&lt;&gt;"",L12&lt;$Q$7)</formula>
    </cfRule>
  </conditionalFormatting>
  <conditionalFormatting sqref="E28:E32">
    <cfRule type="expression" priority="4" dxfId="1">
      <formula>$E28="OK"</formula>
    </cfRule>
    <cfRule type="expression" priority="5" dxfId="0">
      <formula>$E28="Verificar"</formula>
    </cfRule>
  </conditionalFormatting>
  <conditionalFormatting sqref="B34">
    <cfRule type="expression" priority="6" dxfId="1">
      <formula>$B34="OK"</formula>
    </cfRule>
    <cfRule type="expression" priority="7" dxfId="0">
      <formula>$B34="Verificar"</formula>
    </cfRule>
  </conditionalFormatting>
  <dataValidations count="6">
    <dataValidation sqref="Q3" showErrorMessage="1" showInputMessage="1" allowBlank="0" type="whole" operator="greaterThan">
      <formula1>0</formula1>
    </dataValidation>
    <dataValidation sqref="Q4" showErrorMessage="1" showInputMessage="1" allowBlank="0" type="list">
      <formula1>=$S$3:$S$5</formula1>
    </dataValidation>
    <dataValidation sqref="Q5:Q7" showErrorMessage="1" showInputMessage="1" allowBlank="1" type="decimal" operator="between">
      <formula1>-999999999</formula1>
      <formula2>999999999</formula2>
    </dataValidation>
    <dataValidation sqref="Q8" showErrorMessage="1" showInputMessage="1" allowBlank="0" type="decimal" operator="greaterThanOrEqual">
      <formula1>0</formula1>
    </dataValidation>
    <dataValidation sqref="Q9" showErrorMessage="1" showInputMessage="1" allowBlank="1" type="decimal" operator="greaterThanOrEqual">
      <formula1>0</formula1>
    </dataValidation>
    <dataValidation sqref="Q12:Q16" showErrorMessage="1" showInputMessage="1" allowBlank="1" type="decimal" operator="greaterThanOrEqual">
      <formula1>0</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4"/>
  <sheetViews>
    <sheetView showGridLines="0" workbookViewId="0">
      <pane ySplit="2" topLeftCell="A3" activePane="bottomLeft" state="frozen"/>
      <selection pane="bottomLeft" activeCell="A1" sqref="A1"/>
    </sheetView>
  </sheetViews>
  <sheetFormatPr baseColWidth="8" defaultRowHeight="15"/>
  <cols>
    <col width="105" customWidth="1" min="1" max="1"/>
    <col width="42" customWidth="1" min="2" max="2"/>
    <col width="12" customWidth="1" min="3" max="3"/>
    <col width="12" customWidth="1" min="4" max="4"/>
    <col width="12" customWidth="1" min="5" max="5"/>
    <col width="12" customWidth="1" min="6" max="6"/>
    <col width="12" customWidth="1" min="7" max="7"/>
    <col width="12" customWidth="1" min="8" max="8"/>
  </cols>
  <sheetData>
    <row r="1" ht="28" customHeight="1">
      <c r="A1" s="1" t="inlineStr">
        <is>
          <t>Instruções de utilização — Orçamento anual de PME</t>
        </is>
      </c>
      <c r="B1" s="35" t="n"/>
      <c r="C1" s="35" t="n"/>
      <c r="D1" s="35" t="n"/>
      <c r="E1" s="35" t="n"/>
      <c r="F1" s="35" t="n"/>
      <c r="G1" s="35" t="n"/>
      <c r="H1" s="36" t="n"/>
    </row>
    <row r="3">
      <c r="A3" s="5" t="inlineStr">
        <is>
          <t>Objetivo do ficheiro</t>
        </is>
      </c>
      <c r="B3" s="5" t="n"/>
      <c r="C3" s="5" t="n"/>
      <c r="D3" s="5" t="n"/>
      <c r="E3" s="5" t="n"/>
      <c r="F3" s="5" t="n"/>
      <c r="G3" s="5" t="n"/>
      <c r="H3" s="5" t="n"/>
    </row>
    <row r="4" ht="70" customHeight="1">
      <c r="A4" s="30" t="inlineStr">
        <is>
          <t>Este ficheiro destina-se ao orçamento operacional anual de pequenas e médias empresas, incluindo vendas, custos, cenários, execução realizada e controlo indicativo de IVA. Não é um orçamento familiar e não substitui a contabilidade organizada, as obrigações declarativas ou o aconselhamento profissional.</t>
        </is>
      </c>
      <c r="B4" s="30" t="n"/>
      <c r="C4" s="30" t="n"/>
      <c r="D4" s="30" t="n"/>
      <c r="E4" s="30" t="n"/>
      <c r="F4" s="30" t="n"/>
      <c r="G4" s="30" t="n"/>
      <c r="H4" s="30" t="n"/>
    </row>
    <row r="6">
      <c r="A6" s="5" t="inlineStr">
        <is>
          <t>Ordem de utilização</t>
        </is>
      </c>
      <c r="B6" s="5" t="n"/>
      <c r="C6" s="5" t="n"/>
      <c r="D6" s="5" t="n"/>
      <c r="E6" s="5" t="n"/>
      <c r="F6" s="5" t="n"/>
      <c r="G6" s="5" t="n"/>
      <c r="H6" s="5" t="n"/>
    </row>
    <row r="7" ht="96" customHeight="1">
      <c r="A7" s="30" t="inlineStr">
        <is>
          <t>1. Na folha «Orçamento anual», confirme o ano em análise e seleccione o cenário a apresentar.
2. Defina, se aplicável, o objetivo de resultado operacional, o saldo inicial de caixa, o saldo mínimo de caixa desejado e o limite de alerta de desvio.
3. Preencha as taxas de IVA autorizadas para utilização no ficheiro, após confirmação da taxa aplicável.
4. Na folha «Lançamentos», introduza os movimentos previstos como «Orçamentado» e os movimentos ocorridos como «Realizado».
5. Use os cenários «Base», «Otimista» e «Conservador» apenas para movimentos orçamentados.
6. Use o cenário «Realizado» apenas para movimentos realizados.
7. Confirme que todos os registos apresentam o estado «OK» antes de utilizar os valores de caixa ou IVA.
8. Consulte a folha «Painel» para analisar o desempenho mensal, o resultado anual e os alertas.</t>
        </is>
      </c>
      <c r="B7" s="30" t="n"/>
      <c r="C7" s="30" t="n"/>
      <c r="D7" s="30" t="n"/>
      <c r="E7" s="30" t="n"/>
      <c r="F7" s="30" t="n"/>
      <c r="G7" s="30" t="n"/>
      <c r="H7" s="30" t="n"/>
    </row>
    <row r="9">
      <c r="A9" s="5" t="inlineStr">
        <is>
          <t>Campos de IVA</t>
        </is>
      </c>
      <c r="B9" s="5" t="n"/>
      <c r="C9" s="5" t="n"/>
      <c r="D9" s="5" t="n"/>
      <c r="E9" s="5" t="n"/>
      <c r="F9" s="5" t="n"/>
      <c r="G9" s="5" t="n"/>
      <c r="H9" s="5" t="n"/>
    </row>
    <row r="10" ht="70" customHeight="1">
      <c r="A10" s="30" t="inlineStr">
        <is>
          <t>As taxas de IVA, a dedutibilidade e o tratamento de cada operação devem ser confirmados pelo utilizador junto de fonte oficial aplicável ou do respetivo contabilista certificado. O ficheiro não inclui taxas predefinidas, prazos, declarações, limiares, enquadramentos fiscais ou conclusões de conformidade.
O saldo indicativo de IVA resulta apenas dos lançamentos classificados pelo utilizador como «IVA liquidado» e «IVA dedutível». Não corresponde, por si só, a uma declaração, apuramento fiscal oficial ou valor a entregar ou recuperar.</t>
        </is>
      </c>
      <c r="B10" s="30" t="n"/>
      <c r="C10" s="30" t="n"/>
      <c r="D10" s="30" t="n"/>
      <c r="E10" s="30" t="n"/>
      <c r="F10" s="30" t="n"/>
      <c r="G10" s="30" t="n"/>
      <c r="H10" s="30" t="n"/>
    </row>
    <row r="12">
      <c r="A12" s="5" t="inlineStr">
        <is>
          <t>Regras de introdução</t>
        </is>
      </c>
      <c r="B12" s="5" t="n"/>
      <c r="C12" s="5" t="n"/>
      <c r="D12" s="5" t="n"/>
      <c r="E12" s="5" t="n"/>
      <c r="F12" s="5" t="n"/>
      <c r="G12" s="5" t="n"/>
      <c r="H12" s="5" t="n"/>
    </row>
    <row r="13" ht="96" customHeight="1">
      <c r="A13" s="30" t="inlineStr">
        <is>
          <t>• Introduza valores monetários em euros.
• O campo «Valor sem IVA» aceita valores negativos apenas para estornos, devoluções, notas de crédito ou correções.
• Para movimentos sem IVA, configure previamente uma taxa de 0% na lista de taxas autorizadas e seleccione «Sem IVA».
• Quando houver tratamento parcial ou excecional de IVA, desdobre o movimento em linhas distintas, de forma a manter o controlo claro.
• O «Valor operacional» inclui o IVA apenas nos custos classificados como «IVA não dedutível».
• As entradas e saídas de caixa dependem do preenchimento da taxa e do tratamento de IVA.
• As linhas de exemplo são fictícias e devem ser substituídas ou eliminadas antes da utilização efetiva.</t>
        </is>
      </c>
      <c r="B13" s="30" t="n"/>
      <c r="C13" s="30" t="n"/>
      <c r="D13" s="30" t="n"/>
      <c r="E13" s="30" t="n"/>
      <c r="F13" s="30" t="n"/>
      <c r="G13" s="30" t="n"/>
      <c r="H13" s="30" t="n"/>
    </row>
    <row r="15">
      <c r="A15" s="5" t="inlineStr">
        <is>
          <t>Controlos finais</t>
        </is>
      </c>
      <c r="B15" s="5" t="n"/>
      <c r="C15" s="5" t="n"/>
      <c r="D15" s="5" t="n"/>
      <c r="E15" s="5" t="n"/>
      <c r="F15" s="5" t="n"/>
      <c r="G15" s="5" t="n"/>
      <c r="H15" s="5" t="n"/>
    </row>
    <row r="16" ht="70" customHeight="1">
      <c r="A16" s="30" t="inlineStr">
        <is>
          <t>Antes de fechar o orçamento, confirme:
1. Se o estado global dos totais na folha «Orçamento anual» é «OK».
2. Se não existem registos com o estado «Completar dados» ou «Verificar».
3. Se o cenário apresentado corresponde ao cenário que pretende analisar.
4. Se o saldo inicial de caixa e o saldo mínimo de caixa foram preenchidos, caso pretenda usar o controlo de tesouraria.
5. Se os movimentos realizados foram registados com o cenário «Realizado».</t>
        </is>
      </c>
      <c r="B16" s="30" t="n"/>
      <c r="C16" s="30" t="n"/>
      <c r="D16" s="30" t="n"/>
      <c r="E16" s="30" t="n"/>
      <c r="F16" s="30" t="n"/>
      <c r="G16" s="30" t="n"/>
      <c r="H16" s="30" t="n"/>
    </row>
    <row r="18">
      <c r="A18" s="5" t="inlineStr">
        <is>
          <t>Legenda de cores</t>
        </is>
      </c>
      <c r="B18" s="5" t="n"/>
      <c r="C18" s="5" t="n"/>
      <c r="D18" s="5" t="n"/>
      <c r="E18" s="5" t="n"/>
      <c r="F18" s="5" t="n"/>
      <c r="G18" s="5" t="n"/>
      <c r="H18" s="5" t="n"/>
    </row>
    <row r="19">
      <c r="A19" s="13" t="inlineStr">
        <is>
          <t>Cor</t>
        </is>
      </c>
      <c r="B19" s="13" t="inlineStr">
        <is>
          <t>Significado</t>
        </is>
      </c>
      <c r="C19" s="13" t="n"/>
      <c r="D19" s="13" t="n"/>
      <c r="E19" s="13" t="n"/>
      <c r="F19" s="13" t="n"/>
      <c r="G19" s="13" t="n"/>
      <c r="H19" s="13" t="n"/>
    </row>
    <row r="20">
      <c r="A20" s="31" t="inlineStr">
        <is>
          <t>Amarelo claro</t>
        </is>
      </c>
      <c r="B20" s="30" t="inlineStr">
        <is>
          <t>Célula editável pelo utilizador</t>
        </is>
      </c>
      <c r="C20" s="30" t="n"/>
      <c r="D20" s="30" t="n"/>
      <c r="E20" s="30" t="n"/>
      <c r="F20" s="30" t="n"/>
      <c r="G20" s="30" t="n"/>
      <c r="H20" s="30" t="n"/>
    </row>
    <row r="21">
      <c r="A21" s="3" t="inlineStr">
        <is>
          <t>Cinzento claro</t>
        </is>
      </c>
      <c r="B21" s="30" t="inlineStr">
        <is>
          <t>Fórmula, lista de validação ou célula protegida</t>
        </is>
      </c>
      <c r="C21" s="30" t="n"/>
      <c r="D21" s="30" t="n"/>
      <c r="E21" s="30" t="n"/>
      <c r="F21" s="30" t="n"/>
      <c r="G21" s="30" t="n"/>
      <c r="H21" s="30" t="n"/>
    </row>
    <row r="22">
      <c r="A22" s="32" t="inlineStr">
        <is>
          <t>Verde</t>
        </is>
      </c>
      <c r="B22" s="30" t="inlineStr">
        <is>
          <t>Resultado ou controlo sem anomalias</t>
        </is>
      </c>
      <c r="C22" s="30" t="n"/>
      <c r="D22" s="30" t="n"/>
      <c r="E22" s="30" t="n"/>
      <c r="F22" s="30" t="n"/>
      <c r="G22" s="30" t="n"/>
      <c r="H22" s="30" t="n"/>
    </row>
    <row r="23">
      <c r="A23" s="33" t="inlineStr">
        <is>
          <t>Amarelo/âmbar</t>
        </is>
      </c>
      <c r="B23" s="30" t="inlineStr">
        <is>
          <t>Informação incompleta</t>
        </is>
      </c>
      <c r="C23" s="30" t="n"/>
      <c r="D23" s="30" t="n"/>
      <c r="E23" s="30" t="n"/>
      <c r="F23" s="30" t="n"/>
      <c r="G23" s="30" t="n"/>
      <c r="H23" s="30" t="n"/>
    </row>
    <row r="24">
      <c r="A24" s="34" t="inlineStr">
        <is>
          <t>Vermelho</t>
        </is>
      </c>
      <c r="B24" s="30" t="inlineStr">
        <is>
          <t>Registo ou controlo a verificar</t>
        </is>
      </c>
      <c r="C24" s="30" t="n"/>
      <c r="D24" s="30" t="n"/>
      <c r="E24" s="30" t="n"/>
      <c r="F24" s="30" t="n"/>
      <c r="G24" s="30" t="n"/>
      <c r="H24" s="30" t="n"/>
    </row>
  </sheetData>
  <mergeCells count="1">
    <mergeCell ref="A1:H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2026-09-02T17:41:35Z</dcterms:created>
  <dcterms:modified xmlns:dcterms="http://purl.org/dc/terms/" xmlns:xsi="http://www.w3.org/2001/XMLSchema-instance" xsi:type="dcterms:W3CDTF">2026-09-02T17:41:35Z</dcterms:modified>
</cp:coreProperties>
</file>