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tables/table2.xml" ContentType="application/vnd.openxmlformats-officedocument.spreadsheetml.table+xml"/>
  <Override PartName="/xl/worksheets/sheet4.xml" ContentType="application/vnd.openxmlformats-officedocument.spreadsheetml.worksheet+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ainel" sheetId="1" state="visible" r:id="rId1"/>
    <sheet xmlns:r="http://schemas.openxmlformats.org/officeDocument/2006/relationships" name="Registo Interno" sheetId="2" state="visible" r:id="rId2"/>
    <sheet xmlns:r="http://schemas.openxmlformats.org/officeDocument/2006/relationships" name="e-Fatura" sheetId="3" state="visible" r:id="rId3"/>
    <sheet xmlns:r="http://schemas.openxmlformats.org/officeDocument/2006/relationships" name="Instruções" sheetId="4" state="visible" r:id="rId4"/>
  </sheets>
  <definedNames/>
  <calcPr calcId="124519" calcMode="auto" fullCalcOnLoad="1" forceFullCalc="1"/>
</workbook>
</file>

<file path=xl/styles.xml><?xml version="1.0" encoding="utf-8"?>
<styleSheet xmlns="http://schemas.openxmlformats.org/spreadsheetml/2006/main">
  <numFmts count="3">
    <numFmt numFmtId="164" formatCode="#,##0.00 [$€-pt-PT]"/>
    <numFmt numFmtId="165" formatCode="d/m/yyyy"/>
    <numFmt numFmtId="166" formatCode="yyyy-mm-dd"/>
  </numFmts>
  <fonts count="7">
    <font>
      <name val="Calibri"/>
      <family val="2"/>
      <color theme="1"/>
      <sz val="11"/>
      <scheme val="minor"/>
    </font>
    <font>
      <name val="Calibri"/>
      <b val="1"/>
      <color rgb="00FFFFFF"/>
      <sz val="14"/>
    </font>
    <font>
      <name val="Calibri"/>
      <color rgb="001F2933"/>
      <sz val="10"/>
    </font>
    <font>
      <name val="Calibri"/>
      <b val="1"/>
      <color rgb="00FFFFFF"/>
      <sz val="11"/>
    </font>
    <font>
      <name val="Calibri"/>
      <b val="1"/>
      <color rgb="001F2933"/>
      <sz val="10"/>
    </font>
    <font>
      <name val="Calibri"/>
      <b val="1"/>
      <color rgb="00FFFFFF"/>
      <sz val="10"/>
    </font>
    <font>
      <name val="Calibri"/>
      <color rgb="000563C1"/>
      <sz val="10"/>
      <u val="single"/>
    </font>
  </fonts>
  <fills count="8">
    <fill>
      <patternFill/>
    </fill>
    <fill>
      <patternFill patternType="gray125"/>
    </fill>
    <fill>
      <patternFill patternType="solid">
        <fgColor rgb="000B4F6C"/>
      </patternFill>
    </fill>
    <fill>
      <patternFill patternType="solid">
        <fgColor rgb="00F5F0E6"/>
      </patternFill>
    </fill>
    <fill>
      <patternFill patternType="solid">
        <fgColor rgb="00FFF3D6"/>
      </patternFill>
    </fill>
    <fill>
      <patternFill patternType="solid">
        <fgColor rgb="00E7EBEE"/>
      </patternFill>
    </fill>
    <fill>
      <patternFill patternType="solid">
        <fgColor rgb="00146B4A"/>
      </patternFill>
    </fill>
    <fill>
      <patternFill patternType="solid">
        <fgColor rgb="00FFFFFF"/>
      </patternFill>
    </fill>
  </fills>
  <borders count="6">
    <border>
      <left/>
      <right/>
      <top/>
      <bottom/>
      <diagonal/>
    </border>
    <border>
      <left style="thin">
        <color rgb="00CBD5D8"/>
      </left>
      <right style="thin">
        <color rgb="00CBD5D8"/>
      </right>
      <top style="thin">
        <color rgb="00CBD5D8"/>
      </top>
      <bottom style="thin">
        <color rgb="00CBD5D8"/>
      </bottom>
    </border>
    <border>
      <left/>
      <right/>
      <top style="thin">
        <color rgb="00CBD5D8"/>
      </top>
      <bottom/>
      <diagonal/>
    </border>
    <border>
      <left/>
      <right style="thin">
        <color rgb="00CBD5D8"/>
      </right>
      <top style="thin">
        <color rgb="00CBD5D8"/>
      </top>
      <bottom/>
      <diagonal/>
    </border>
    <border>
      <left/>
      <right/>
      <top style="thin">
        <color rgb="00CBD5D8"/>
      </top>
      <bottom style="thin">
        <color rgb="00CBD5D8"/>
      </bottom>
      <diagonal/>
    </border>
    <border>
      <left/>
      <right style="thin">
        <color rgb="00CBD5D8"/>
      </right>
      <top style="thin">
        <color rgb="00CBD5D8"/>
      </top>
      <bottom style="thin">
        <color rgb="00CBD5D8"/>
      </bottom>
      <diagonal/>
    </border>
  </borders>
  <cellStyleXfs count="1">
    <xf numFmtId="0" fontId="0" fillId="0" borderId="0"/>
  </cellStyleXfs>
  <cellXfs count="30">
    <xf numFmtId="0" fontId="0" fillId="0" borderId="0" pivotButton="0" quotePrefix="0" xfId="0"/>
    <xf numFmtId="0" fontId="1" fillId="2" borderId="1" applyAlignment="1" pivotButton="0" quotePrefix="0" xfId="0">
      <alignment horizontal="left" vertical="center"/>
    </xf>
    <xf numFmtId="0" fontId="2" fillId="3" borderId="1" applyAlignment="1" pivotButton="0" quotePrefix="0" xfId="0">
      <alignment horizontal="left" vertical="center" wrapText="1"/>
    </xf>
    <xf numFmtId="0" fontId="3" fillId="2" borderId="1" applyAlignment="1" pivotButton="0" quotePrefix="0" xfId="0">
      <alignment horizontal="center" vertical="center" wrapText="1"/>
    </xf>
    <xf numFmtId="0" fontId="4" fillId="5" borderId="1" applyAlignment="1" pivotButton="0" quotePrefix="0" xfId="0">
      <alignment horizontal="center" vertical="center" wrapText="1"/>
    </xf>
    <xf numFmtId="0" fontId="5" fillId="6" borderId="1" applyAlignment="1" pivotButton="0" quotePrefix="0" xfId="0">
      <alignment horizontal="left" vertical="center" wrapText="1"/>
    </xf>
    <xf numFmtId="164" fontId="4" fillId="5" borderId="1" applyAlignment="1" pivotButton="0" quotePrefix="0" xfId="0">
      <alignment horizontal="left" vertical="center" wrapText="1"/>
    </xf>
    <xf numFmtId="0" fontId="4" fillId="5" borderId="1" applyAlignment="1" pivotButton="0" quotePrefix="0" xfId="0">
      <alignment horizontal="left" vertical="center" wrapText="1"/>
    </xf>
    <xf numFmtId="0" fontId="2" fillId="5" borderId="1" applyAlignment="1" pivotButton="0" quotePrefix="0" xfId="0">
      <alignment horizontal="left" vertical="center" wrapText="1"/>
    </xf>
    <xf numFmtId="49" fontId="2" fillId="4" borderId="1" applyAlignment="1" pivotButton="0" quotePrefix="0" xfId="0">
      <alignment horizontal="left" vertical="center" wrapText="1"/>
    </xf>
    <xf numFmtId="0" fontId="2" fillId="4" borderId="1" applyAlignment="1" pivotButton="0" quotePrefix="0" xfId="0">
      <alignment horizontal="left" vertical="top" wrapText="1"/>
    </xf>
    <xf numFmtId="165" fontId="2" fillId="4" borderId="1" applyAlignment="1" pivotButton="0" quotePrefix="0" xfId="0">
      <alignment horizontal="left" vertical="center" wrapText="1"/>
    </xf>
    <xf numFmtId="164" fontId="2" fillId="4" borderId="1" applyAlignment="1" pivotButton="0" quotePrefix="0" xfId="0">
      <alignment horizontal="left" vertical="center" wrapText="1"/>
    </xf>
    <xf numFmtId="0" fontId="2" fillId="4" borderId="1" applyAlignment="1" pivotButton="0" quotePrefix="0" xfId="0">
      <alignment horizontal="left" vertical="center" wrapText="1"/>
    </xf>
    <xf numFmtId="10" fontId="2" fillId="4" borderId="1" applyAlignment="1" pivotButton="0" quotePrefix="0" xfId="0">
      <alignment horizontal="left" vertical="center" wrapText="1"/>
    </xf>
    <xf numFmtId="164" fontId="2" fillId="5" borderId="1" applyAlignment="1" pivotButton="0" quotePrefix="0" xfId="0">
      <alignment horizontal="left" vertical="center" wrapText="1"/>
    </xf>
    <xf numFmtId="166" fontId="2" fillId="4" borderId="1" applyAlignment="1" pivotButton="0" quotePrefix="0" xfId="0">
      <alignment horizontal="left" vertical="center" wrapText="1"/>
    </xf>
    <xf numFmtId="0" fontId="2" fillId="7" borderId="1" applyAlignment="1" pivotButton="0" quotePrefix="0" xfId="0">
      <alignment horizontal="left" vertical="top" wrapText="1"/>
    </xf>
    <xf numFmtId="0" fontId="4" fillId="3" borderId="1" applyAlignment="1" pivotButton="0" quotePrefix="0" xfId="0">
      <alignment horizontal="left" vertical="top" wrapText="1"/>
    </xf>
    <xf numFmtId="0" fontId="2" fillId="3" borderId="1" applyAlignment="1" pivotButton="0" quotePrefix="0" xfId="0">
      <alignment horizontal="left" vertical="top" wrapText="1"/>
    </xf>
    <xf numFmtId="0" fontId="4" fillId="7" borderId="1" applyAlignment="1" pivotButton="0" quotePrefix="0" xfId="0">
      <alignment horizontal="left" vertical="top" wrapText="1"/>
    </xf>
    <xf numFmtId="164" fontId="4" fillId="4" borderId="1" applyAlignment="1" pivotButton="0" quotePrefix="0" xfId="0">
      <alignment horizontal="center" vertical="center" wrapText="1"/>
    </xf>
    <xf numFmtId="0" fontId="6" fillId="7" borderId="1" applyAlignment="1" pivotButton="0" quotePrefix="0" xfId="0">
      <alignment horizontal="left" vertical="center" wrapText="1"/>
    </xf>
    <xf numFmtId="0" fontId="0" fillId="0" borderId="4" pivotButton="0" quotePrefix="0" xfId="0"/>
    <xf numFmtId="0" fontId="0" fillId="0" borderId="5" pivotButton="0" quotePrefix="0" xfId="0"/>
    <xf numFmtId="164" fontId="4" fillId="5" borderId="1" applyAlignment="1" pivotButton="0" quotePrefix="0" xfId="0">
      <alignment horizontal="left" vertical="center" wrapText="1"/>
    </xf>
    <xf numFmtId="165" fontId="2" fillId="4" borderId="1" applyAlignment="1" pivotButton="0" quotePrefix="0" xfId="0">
      <alignment horizontal="left" vertical="center" wrapText="1"/>
    </xf>
    <xf numFmtId="164" fontId="2" fillId="4" borderId="1" applyAlignment="1" pivotButton="0" quotePrefix="0" xfId="0">
      <alignment horizontal="left" vertical="center" wrapText="1"/>
    </xf>
    <xf numFmtId="164" fontId="2" fillId="5" borderId="1" applyAlignment="1" pivotButton="0" quotePrefix="0" xfId="0">
      <alignment horizontal="left" vertical="center" wrapText="1"/>
    </xf>
    <xf numFmtId="164" fontId="4" fillId="4" borderId="1" applyAlignment="1" pivotButton="0" quotePrefix="0" xfId="0">
      <alignment horizontal="center" vertical="center" wrapText="1"/>
    </xf>
  </cellXfs>
  <cellStyles count="1">
    <cellStyle name="Normal" xfId="0" builtinId="0" hidden="0"/>
  </cellStyles>
  <dxfs count="4">
    <dxf>
      <font>
        <name val="Calibri"/>
        <b val="1"/>
        <color rgb="00146B4A"/>
        <sz val="10"/>
      </font>
      <fill>
        <patternFill patternType="solid">
          <fgColor rgb="00D9EAD3"/>
        </patternFill>
      </fill>
    </dxf>
    <dxf>
      <font>
        <name val="Calibri"/>
        <b val="1"/>
        <color rgb="009C2F1A"/>
        <sz val="10"/>
      </font>
      <fill>
        <patternFill patternType="solid">
          <fgColor rgb="00FCE4D6"/>
        </patternFill>
      </fill>
    </dxf>
    <dxf>
      <font>
        <name val="Calibri"/>
        <b val="1"/>
        <color rgb="009C2F1A"/>
        <sz val="10"/>
      </font>
      <fill>
        <patternFill patternType="solid">
          <fgColor rgb="00F4CCCC"/>
        </patternFill>
      </fill>
    </dxf>
    <dxf>
      <font>
        <name val="Calibri"/>
        <b val="1"/>
        <color rgb="001F2933"/>
        <sz val="10"/>
      </font>
      <fill>
        <patternFill patternType="solid">
          <fgColor rgb="00FFF2CC"/>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Alertas de reconciliação — registo interno</a:t>
            </a:r>
          </a:p>
        </rich>
      </tx>
    </title>
    <plotArea>
      <barChart>
        <barDir val="bar"/>
        <grouping val="clustered"/>
        <ser>
          <idx val="0"/>
          <order val="0"/>
          <tx>
            <strRef>
              <f>'Painel'!K8</f>
            </strRef>
          </tx>
          <spPr>
            <a:solidFill xmlns:a="http://schemas.openxmlformats.org/drawingml/2006/main">
              <a:srgbClr val="146B4A"/>
            </a:solidFill>
            <a:ln xmlns:a="http://schemas.openxmlformats.org/drawingml/2006/main">
              <a:solidFill>
                <a:srgbClr val="0B4F6C"/>
              </a:solidFill>
              <a:prstDash val="solid"/>
            </a:ln>
          </spPr>
          <cat>
            <numRef>
              <f>'Painel'!$J$9:$J$14</f>
            </numRef>
          </cat>
          <val>
            <numRef>
              <f>'Painel'!$K$9:$K$14</f>
            </numRef>
          </val>
        </ser>
        <gapWidth val="150"/>
        <axId val="10"/>
        <axId val="100"/>
      </barChart>
      <catAx>
        <axId val="10"/>
        <scaling>
          <orientation val="minMax"/>
          <min val="0"/>
        </scaling>
        <axPos val="l"/>
        <title>
          <tx>
            <rich>
              <a:bodyPr xmlns:a="http://schemas.openxmlformats.org/drawingml/2006/main"/>
              <a:p xmlns:a="http://schemas.openxmlformats.org/drawingml/2006/main">
                <a:pPr>
                  <a:defRPr/>
                </a:pPr>
                <a:r>
                  <a:t>Ocorrências</a:t>
                </a:r>
              </a:p>
            </rich>
          </tx>
        </title>
        <numFmt formatCode="0" sourceLinked="0"/>
        <majorTickMark val="none"/>
        <minorTickMark val="none"/>
        <crossAx val="100"/>
        <lblOffset val="100"/>
      </catAx>
      <valAx>
        <axId val="100"/>
        <scaling>
          <orientation val="minMax"/>
        </scaling>
        <axPos val="l"/>
        <majorGridlines/>
        <title>
          <tx>
            <rich>
              <a:bodyPr xmlns:a="http://schemas.openxmlformats.org/drawingml/2006/main"/>
              <a:p xmlns:a="http://schemas.openxmlformats.org/drawingml/2006/main">
                <a:pPr>
                  <a:defRPr/>
                </a:pPr>
                <a:r>
                  <a:t>None</a:t>
                </a:r>
              </a:p>
            </rich>
          </tx>
        </title>
        <majorTickMark val="none"/>
        <minorTickMark val="none"/>
        <crossAx val="10"/>
      </valAx>
    </plotArea>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s>
</file>

<file path=xl/drawings/drawing1.xml><?xml version="1.0" encoding="utf-8"?>
<wsDr xmlns="http://schemas.openxmlformats.org/drawingml/2006/spreadsheetDrawing">
  <oneCellAnchor>
    <from>
      <col>6</col>
      <colOff>0</colOff>
      <row>15</row>
      <rowOff>0</rowOff>
    </from>
    <ext cx="7200000" cy="396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ables/table1.xml><?xml version="1.0" encoding="utf-8"?>
<table xmlns="http://schemas.openxmlformats.org/spreadsheetml/2006/main" id="1" name="internal_register_table" displayName="internal_register_table" ref="A7:U107" headerRowCount="1">
  <autoFilter ref="A7:U107"/>
  <tableColumns count="21">
    <tableColumn id="1" name="Referência interna"/>
    <tableColumn id="2" name="NIF do fornecedor"/>
    <tableColumn id="3" name="Fornecedor"/>
    <tableColumn id="4" name="Tipo de documento"/>
    <tableColumn id="5" name="N.º do documento"/>
    <tableColumn id="6" name="Data do documento"/>
    <tableColumn id="7" name="Base tributável"/>
    <tableColumn id="8" name="IVA"/>
    <tableColumn id="9" name="Total do documento"/>
    <tableColumn id="10" name="Afetação profissional"/>
    <tableColumn id="11" name="% de afetação"/>
    <tableColumn id="12" name="Total afeto estimado"/>
    <tableColumn id="13" name="Estado de validação"/>
    <tableColumn id="14" name="Ação corretiva"/>
    <tableColumn id="15" name="Observações"/>
    <tableColumn id="16" name="Chave de conferência"/>
    <tableColumn id="17" name="N.º candidaturas e-Fatura"/>
    <tableColumn id="18" name="N.º correspondências exatas"/>
    <tableColumn id="19" name="Duplicados no registo interno"/>
    <tableColumn id="20" name="Resultado da conciliação"/>
    <tableColumn id="21" name="Verificação aritmética"/>
  </tableColumns>
  <tableStyleInfo name="TableStyleMedium2" showFirstColumn="0" showLastColumn="0" showRowStripes="1" showColumnStripes="0"/>
</table>
</file>

<file path=xl/tables/table2.xml><?xml version="1.0" encoding="utf-8"?>
<table xmlns="http://schemas.openxmlformats.org/spreadsheetml/2006/main" id="2" name="efatura_list_table" displayName="efatura_list_table" ref="A7:W107" headerRowCount="1">
  <autoFilter ref="A7:W107"/>
  <tableColumns count="23">
    <tableColumn id="1" name="Referência e-Fatura"/>
    <tableColumn id="2" name="NIF do fornecedor"/>
    <tableColumn id="3" name="Fornecedor"/>
    <tableColumn id="4" name="Tipo de documento"/>
    <tableColumn id="5" name="N.º do documento"/>
    <tableColumn id="6" name="Data do documento"/>
    <tableColumn id="7" name="Base tributável"/>
    <tableColumn id="8" name="IVA"/>
    <tableColumn id="9" name="Total do documento"/>
    <tableColumn id="10" name="Afetação profissional"/>
    <tableColumn id="11" name="% de afetação"/>
    <tableColumn id="12" name="Total afeto estimado"/>
    <tableColumn id="13" name="Estado de validação"/>
    <tableColumn id="14" name="Ação corretiva"/>
    <tableColumn id="15" name="Observações"/>
    <tableColumn id="16" name="Data da consulta"/>
    <tableColumn id="17" name="Origem da listagem"/>
    <tableColumn id="18" name="Chave de conferência"/>
    <tableColumn id="19" name="N.º candidaturas no registo interno"/>
    <tableColumn id="20" name="N.º correspondências exatas"/>
    <tableColumn id="21" name="Duplicados na listagem e-Fatura"/>
    <tableColumn id="22" name="Resultado da conciliação"/>
    <tableColumn id="23" name="Verificação aritmética"/>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2.xml.rels><Relationships xmlns="http://schemas.openxmlformats.org/package/2006/relationships"><Relationship Type="http://schemas.openxmlformats.org/officeDocument/2006/relationships/table" Target="/xl/tables/table1.xml" Id="rId1"/></Relationships>
</file>

<file path=xl/worksheets/_rels/sheet3.xml.rels><Relationships xmlns="http://schemas.openxmlformats.org/package/2006/relationships"><Relationship Type="http://schemas.openxmlformats.org/officeDocument/2006/relationships/table" Target="/xl/tables/table2.xml" Id="rId1"/></Relationships>
</file>

<file path=xl/worksheets/_rels/sheet4.xml.rels><Relationships xmlns="http://schemas.openxmlformats.org/package/2006/relationships"><Relationship Type="http://schemas.openxmlformats.org/officeDocument/2006/relationships/hyperlink" Target="https://info.portaldasfinancas.gov.pt/pt/faturas/Pages/faqs-00984.aspx" TargetMode="External" Id="rId1"/><Relationship Type="http://schemas.openxmlformats.org/officeDocument/2006/relationships/hyperlink" Target="https://info.portaldasfinancas.gov.pt/pt/apoio_ao_contribuinte/Cidadaos/Rendimentos/Declaracao/e_Fatura/Paginas/default.aspx" TargetMode="External" Id="rId2"/></Relationships>
</file>

<file path=xl/worksheets/sheet1.xml><?xml version="1.0" encoding="utf-8"?>
<worksheet xmlns="http://schemas.openxmlformats.org/spreadsheetml/2006/main">
  <sheetPr>
    <outlinePr summaryBelow="1" summaryRight="1"/>
    <pageSetUpPr/>
  </sheetPr>
  <dimension ref="A1:K101"/>
  <sheetViews>
    <sheetView showGridLines="0" workbookViewId="0">
      <selection activeCell="A1" sqref="A1"/>
    </sheetView>
  </sheetViews>
  <sheetFormatPr baseColWidth="8" defaultRowHeight="15"/>
  <cols>
    <col width="28" customWidth="1" min="1" max="1"/>
    <col width="18" customWidth="1" min="2" max="2"/>
    <col width="4" customWidth="1" min="3" max="3"/>
    <col width="28" customWidth="1" min="4" max="4"/>
    <col width="18" customWidth="1" min="5" max="5"/>
    <col width="4" customWidth="1" min="6" max="6"/>
    <col width="28" customWidth="1" min="7" max="7"/>
    <col width="18" customWidth="1" min="8" max="8"/>
    <col width="4" customWidth="1" min="9" max="9"/>
    <col width="37" customWidth="1" min="10" max="10"/>
    <col width="16" customWidth="1" min="11" max="11"/>
  </cols>
  <sheetData>
    <row r="1" ht="26" customHeight="1">
      <c r="A1" s="1" t="inlineStr">
        <is>
          <t>Reconciliação e-Fatura de Fornecedores</t>
        </is>
      </c>
      <c r="B1" s="23" t="n"/>
      <c r="C1" s="23" t="n"/>
      <c r="D1" s="23" t="n"/>
      <c r="E1" s="23" t="n"/>
      <c r="F1" s="23" t="n"/>
      <c r="G1" s="23" t="n"/>
      <c r="H1" s="23" t="n"/>
      <c r="I1" s="23" t="n"/>
      <c r="J1" s="23" t="n"/>
      <c r="K1" s="24" t="n"/>
    </row>
    <row r="2" ht="28" customHeight="1">
      <c r="A2" s="2" t="inlineStr">
        <is>
          <t>Controlo operacional entre o registo interno de compras e a listagem e-Fatura carregada no ficheiro.</t>
        </is>
      </c>
    </row>
    <row r="3"/>
    <row r="4" ht="24" customHeight="1">
      <c r="A4" s="3" t="inlineStr">
        <is>
          <t>Indicador</t>
        </is>
      </c>
      <c r="B4" s="3" t="inlineStr">
        <is>
          <t>Valor</t>
        </is>
      </c>
      <c r="D4" s="3" t="inlineStr">
        <is>
          <t>Indicador</t>
        </is>
      </c>
      <c r="E4" s="3" t="inlineStr">
        <is>
          <t>Valor</t>
        </is>
      </c>
      <c r="G4" s="3" t="inlineStr">
        <is>
          <t>Indicador</t>
        </is>
      </c>
      <c r="H4" s="3" t="inlineStr">
        <is>
          <t>Valor</t>
        </is>
      </c>
      <c r="J4" s="3" t="inlineStr">
        <is>
          <t>Indicador</t>
        </is>
      </c>
      <c r="K4" s="3" t="inlineStr">
        <is>
          <t>Valor</t>
        </is>
      </c>
    </row>
    <row r="5" ht="24" customHeight="1">
      <c r="A5" s="2" t="inlineStr">
        <is>
          <t>Registos internos</t>
        </is>
      </c>
      <c r="B5" s="4">
        <f>IFERROR(COUNTIF('Registo Interno'!$A$8:$A$107,"&lt;&gt;"),0)</f>
        <v/>
      </c>
      <c r="D5" s="2" t="inlineStr">
        <is>
          <t>Registos e-Fatura</t>
        </is>
      </c>
      <c r="E5" s="4">
        <f>IFERROR(COUNTIF('e-Fatura'!$A$8:$A$107,"&lt;&gt;"),0)</f>
        <v/>
      </c>
      <c r="G5" s="2" t="inlineStr">
        <is>
          <t>Conciliadas no registo interno</t>
        </is>
      </c>
      <c r="H5" s="4">
        <f>IFERROR(COUNTIF('Registo Interno'!$T$8:$T$107,"Conciliada"),0)</f>
        <v/>
      </c>
      <c r="J5" s="2" t="inlineStr">
        <is>
          <t>Exceções no registo interno</t>
        </is>
      </c>
      <c r="K5" s="4">
        <f>IFERROR(COUNTIFS('Registo Interno'!$A$8:$A$107,"&lt;&gt;",'Registo Interno'!$T$8:$T$107,"&lt;&gt;Conciliada"),0)</f>
        <v/>
      </c>
    </row>
    <row r="6" ht="24" customHeight="1">
      <c r="A6" s="2" t="inlineStr">
        <is>
          <t>Ausentes da listagem e-Fatura</t>
        </is>
      </c>
      <c r="B6" s="4">
        <f>IFERROR(COUNTIF('Registo Interno'!$T$8:$T$107,"Ausente da listagem e-Fatura"),0)</f>
        <v/>
      </c>
      <c r="D6" s="2" t="inlineStr">
        <is>
          <t>Valores divergentes</t>
        </is>
      </c>
      <c r="E6" s="4">
        <f>IFERROR(COUNTIF('Registo Interno'!$T$8:$T$107,"Valores divergentes"),0)</f>
        <v/>
      </c>
      <c r="G6" s="2" t="inlineStr">
        <is>
          <t>Múltiplas candidatas e-Fatura</t>
        </is>
      </c>
      <c r="H6" s="4">
        <f>IFERROR(COUNTIF('Registo Interno'!$T$8:$T$107,"Múltiplas candidatas na listagem e-Fatura"),0)</f>
        <v/>
      </c>
      <c r="J6" s="2" t="inlineStr">
        <is>
          <t>Duplicados no registo interno</t>
        </is>
      </c>
      <c r="K6" s="4">
        <f>IFERROR(COUNTIF('Registo Interno'!$S$8:$S$107,"&gt;1"),0)</f>
        <v/>
      </c>
    </row>
    <row r="7" ht="24" customHeight="1"/>
    <row r="8" ht="24" customHeight="1">
      <c r="A8" s="5" t="inlineStr">
        <is>
          <t>Controlo final dos totais conciliados</t>
        </is>
      </c>
      <c r="B8" s="5" t="n"/>
      <c r="C8" s="5" t="n"/>
      <c r="D8" s="5" t="n"/>
      <c r="E8" s="5" t="n"/>
      <c r="J8" s="3" t="inlineStr">
        <is>
          <t>Alerta no registo interno</t>
        </is>
      </c>
      <c r="K8" s="3" t="inlineStr">
        <is>
          <t>Ocorrências</t>
        </is>
      </c>
    </row>
    <row r="9" ht="24" customHeight="1">
      <c r="A9" s="2" t="inlineStr">
        <is>
          <t>Total conciliado — registo interno</t>
        </is>
      </c>
      <c r="B9" s="25">
        <f>IFERROR(SUMIF('Registo Interno'!$T$8:$T$107,"Conciliada",'Registo Interno'!$I$8:$I$107),0)</f>
        <v/>
      </c>
      <c r="J9" s="2" t="inlineStr">
        <is>
          <t>Conciliada</t>
        </is>
      </c>
      <c r="K9" s="4">
        <f>IFERROR(COUNTIF('Registo Interno'!$T$8:$T$107,J9),0)</f>
        <v/>
      </c>
    </row>
    <row r="10" ht="24" customHeight="1">
      <c r="A10" s="2" t="inlineStr">
        <is>
          <t>Total conciliado — e-Fatura</t>
        </is>
      </c>
      <c r="B10" s="25">
        <f>IFERROR(SUMIF('e-Fatura'!$V$8:$V$107,"Conciliada",'e-Fatura'!$I$8:$I$107),0)</f>
        <v/>
      </c>
      <c r="J10" s="2" t="inlineStr">
        <is>
          <t>Ausente da listagem e-Fatura</t>
        </is>
      </c>
      <c r="K10" s="4">
        <f>IFERROR(COUNTIF('Registo Interno'!$T$8:$T$107,J10),0)</f>
        <v/>
      </c>
    </row>
    <row r="11" ht="24" customHeight="1">
      <c r="A11" s="2" t="inlineStr">
        <is>
          <t>Diferença dos totais conciliados</t>
        </is>
      </c>
      <c r="B11" s="25">
        <f>IFERROR(B9-B10,0)</f>
        <v/>
      </c>
      <c r="J11" s="2" t="inlineStr">
        <is>
          <t>Valores divergentes</t>
        </is>
      </c>
      <c r="K11" s="4">
        <f>IFERROR(COUNTIF('Registo Interno'!$T$8:$T$107,J11),0)</f>
        <v/>
      </c>
    </row>
    <row r="12" ht="32" customHeight="1">
      <c r="A12" s="2" t="inlineStr">
        <is>
          <t>Estado do controlo final</t>
        </is>
      </c>
      <c r="B12" s="7">
        <f>IFERROR(IF(B5=0,"Sem registos internos",IF(OR(K5&gt;0,B14&gt;0),"Existem exceções por tratar",IF(ABS(B11)&lt;='Instruções'!$B$25,"OK — totais conciliados","Rever diferença de totais"))),"Rever dados")</f>
        <v/>
      </c>
      <c r="C12" s="8" t="n"/>
      <c r="D12" s="8" t="n"/>
      <c r="E12" s="8" t="n"/>
      <c r="J12" s="2" t="inlineStr">
        <is>
          <t>Múltiplas candidatas na listagem e-Fatura</t>
        </is>
      </c>
      <c r="K12" s="4">
        <f>IFERROR(COUNTIF('Registo Interno'!$T$8:$T$107,J12),0)</f>
        <v/>
      </c>
    </row>
    <row r="13" ht="24" customHeight="1">
      <c r="A13" s="2" t="inlineStr">
        <is>
          <t>Média dos documentos internos</t>
        </is>
      </c>
      <c r="B13" s="25">
        <f>IFERROR(AVERAGE('Registo Interno'!$I$8:$I$107),0)</f>
        <v/>
      </c>
      <c r="D13" s="2" t="inlineStr">
        <is>
          <t>Total registado internamente</t>
        </is>
      </c>
      <c r="E13" s="25">
        <f>IFERROR(SUM('Registo Interno'!$I$8:$I$107),0)</f>
        <v/>
      </c>
      <c r="J13" s="2" t="inlineStr">
        <is>
          <t>Duplicados no registo interno</t>
        </is>
      </c>
      <c r="K13" s="4">
        <f>IFERROR(COUNTIF('Registo Interno'!$S$8:$S$107,"&gt;1"),0)</f>
        <v/>
      </c>
    </row>
    <row r="14" ht="24" customHeight="1">
      <c r="A14" s="2" t="inlineStr">
        <is>
          <t>Ausentes do registo interno</t>
        </is>
      </c>
      <c r="B14" s="7">
        <f>IFERROR(COUNTIF('e-Fatura'!$V$8:$V$107,"Ausente do registo interno"),0)</f>
        <v/>
      </c>
      <c r="D14" s="2" t="inlineStr">
        <is>
          <t>Registos internos por validar</t>
        </is>
      </c>
      <c r="E14" s="7">
        <f>IFERROR(COUNTIF('Registo Interno'!$M$8:$M$107,"Por validar"),0)</f>
        <v/>
      </c>
      <c r="J14" s="2" t="inlineStr">
        <is>
          <t>Completar campos de conciliação</t>
        </is>
      </c>
      <c r="K14" s="4">
        <f>IFERROR(COUNTIF('Registo Interno'!$T$8:$T$107,J14),0)</f>
        <v/>
      </c>
    </row>
    <row r="15">
      <c r="B15">
        <f>""</f>
        <v/>
      </c>
      <c r="E15">
        <f>""</f>
        <v/>
      </c>
      <c r="K15">
        <f>""</f>
        <v/>
      </c>
    </row>
    <row r="16">
      <c r="B16">
        <f>""</f>
        <v/>
      </c>
      <c r="E16">
        <f>""</f>
        <v/>
      </c>
      <c r="K16">
        <f>""</f>
        <v/>
      </c>
    </row>
    <row r="17">
      <c r="B17">
        <f>""</f>
        <v/>
      </c>
      <c r="E17">
        <f>""</f>
        <v/>
      </c>
      <c r="K17">
        <f>""</f>
        <v/>
      </c>
    </row>
    <row r="18">
      <c r="B18">
        <f>""</f>
        <v/>
      </c>
      <c r="E18">
        <f>""</f>
        <v/>
      </c>
      <c r="K18">
        <f>""</f>
        <v/>
      </c>
    </row>
    <row r="19">
      <c r="B19">
        <f>""</f>
        <v/>
      </c>
      <c r="E19">
        <f>""</f>
        <v/>
      </c>
      <c r="K19">
        <f>""</f>
        <v/>
      </c>
    </row>
    <row r="20">
      <c r="B20">
        <f>""</f>
        <v/>
      </c>
      <c r="E20">
        <f>""</f>
        <v/>
      </c>
      <c r="K20">
        <f>""</f>
        <v/>
      </c>
    </row>
    <row r="21">
      <c r="B21">
        <f>""</f>
        <v/>
      </c>
      <c r="E21">
        <f>""</f>
        <v/>
      </c>
      <c r="K21">
        <f>""</f>
        <v/>
      </c>
    </row>
    <row r="22">
      <c r="B22">
        <f>""</f>
        <v/>
      </c>
      <c r="E22">
        <f>""</f>
        <v/>
      </c>
      <c r="K22">
        <f>""</f>
        <v/>
      </c>
    </row>
    <row r="23">
      <c r="B23">
        <f>""</f>
        <v/>
      </c>
      <c r="E23">
        <f>""</f>
        <v/>
      </c>
      <c r="K23">
        <f>""</f>
        <v/>
      </c>
    </row>
    <row r="24">
      <c r="B24">
        <f>""</f>
        <v/>
      </c>
      <c r="E24">
        <f>""</f>
        <v/>
      </c>
      <c r="K24">
        <f>""</f>
        <v/>
      </c>
    </row>
    <row r="25">
      <c r="B25">
        <f>""</f>
        <v/>
      </c>
      <c r="E25">
        <f>""</f>
        <v/>
      </c>
      <c r="K25">
        <f>""</f>
        <v/>
      </c>
    </row>
    <row r="26">
      <c r="B26">
        <f>""</f>
        <v/>
      </c>
      <c r="E26">
        <f>""</f>
        <v/>
      </c>
      <c r="K26">
        <f>""</f>
        <v/>
      </c>
    </row>
    <row r="27">
      <c r="B27">
        <f>""</f>
        <v/>
      </c>
      <c r="E27">
        <f>""</f>
        <v/>
      </c>
      <c r="K27">
        <f>""</f>
        <v/>
      </c>
    </row>
    <row r="28">
      <c r="B28">
        <f>""</f>
        <v/>
      </c>
      <c r="E28">
        <f>""</f>
        <v/>
      </c>
      <c r="K28">
        <f>""</f>
        <v/>
      </c>
    </row>
    <row r="29">
      <c r="B29">
        <f>""</f>
        <v/>
      </c>
      <c r="E29">
        <f>""</f>
        <v/>
      </c>
      <c r="K29">
        <f>""</f>
        <v/>
      </c>
    </row>
    <row r="30">
      <c r="B30">
        <f>""</f>
        <v/>
      </c>
      <c r="E30">
        <f>""</f>
        <v/>
      </c>
      <c r="K30">
        <f>""</f>
        <v/>
      </c>
    </row>
    <row r="31">
      <c r="B31">
        <f>""</f>
        <v/>
      </c>
      <c r="E31">
        <f>""</f>
        <v/>
      </c>
      <c r="K31">
        <f>""</f>
        <v/>
      </c>
    </row>
    <row r="32">
      <c r="B32">
        <f>""</f>
        <v/>
      </c>
      <c r="E32">
        <f>""</f>
        <v/>
      </c>
      <c r="K32">
        <f>""</f>
        <v/>
      </c>
    </row>
    <row r="33">
      <c r="B33">
        <f>""</f>
        <v/>
      </c>
      <c r="E33">
        <f>""</f>
        <v/>
      </c>
      <c r="K33">
        <f>""</f>
        <v/>
      </c>
    </row>
    <row r="34">
      <c r="B34">
        <f>""</f>
        <v/>
      </c>
      <c r="E34">
        <f>""</f>
        <v/>
      </c>
      <c r="K34">
        <f>""</f>
        <v/>
      </c>
    </row>
    <row r="35">
      <c r="B35">
        <f>""</f>
        <v/>
      </c>
      <c r="E35">
        <f>""</f>
        <v/>
      </c>
      <c r="K35">
        <f>""</f>
        <v/>
      </c>
    </row>
    <row r="36">
      <c r="B36">
        <f>""</f>
        <v/>
      </c>
      <c r="E36">
        <f>""</f>
        <v/>
      </c>
      <c r="K36">
        <f>""</f>
        <v/>
      </c>
    </row>
    <row r="37">
      <c r="B37">
        <f>""</f>
        <v/>
      </c>
      <c r="E37">
        <f>""</f>
        <v/>
      </c>
      <c r="K37">
        <f>""</f>
        <v/>
      </c>
    </row>
    <row r="38">
      <c r="B38">
        <f>""</f>
        <v/>
      </c>
      <c r="E38">
        <f>""</f>
        <v/>
      </c>
      <c r="K38">
        <f>""</f>
        <v/>
      </c>
    </row>
    <row r="39">
      <c r="B39">
        <f>""</f>
        <v/>
      </c>
      <c r="E39">
        <f>""</f>
        <v/>
      </c>
      <c r="K39">
        <f>""</f>
        <v/>
      </c>
    </row>
    <row r="40">
      <c r="B40">
        <f>""</f>
        <v/>
      </c>
      <c r="E40">
        <f>""</f>
        <v/>
      </c>
      <c r="K40">
        <f>""</f>
        <v/>
      </c>
    </row>
    <row r="41">
      <c r="B41">
        <f>""</f>
        <v/>
      </c>
      <c r="E41">
        <f>""</f>
        <v/>
      </c>
      <c r="K41">
        <f>""</f>
        <v/>
      </c>
    </row>
    <row r="42">
      <c r="B42">
        <f>""</f>
        <v/>
      </c>
      <c r="E42">
        <f>""</f>
        <v/>
      </c>
      <c r="K42">
        <f>""</f>
        <v/>
      </c>
    </row>
    <row r="43">
      <c r="B43">
        <f>""</f>
        <v/>
      </c>
      <c r="E43">
        <f>""</f>
        <v/>
      </c>
      <c r="K43">
        <f>""</f>
        <v/>
      </c>
    </row>
    <row r="44">
      <c r="B44">
        <f>""</f>
        <v/>
      </c>
      <c r="E44">
        <f>""</f>
        <v/>
      </c>
      <c r="K44">
        <f>""</f>
        <v/>
      </c>
    </row>
    <row r="45">
      <c r="B45">
        <f>""</f>
        <v/>
      </c>
      <c r="E45">
        <f>""</f>
        <v/>
      </c>
      <c r="K45">
        <f>""</f>
        <v/>
      </c>
    </row>
    <row r="46">
      <c r="B46">
        <f>""</f>
        <v/>
      </c>
      <c r="E46">
        <f>""</f>
        <v/>
      </c>
      <c r="K46">
        <f>""</f>
        <v/>
      </c>
    </row>
    <row r="47">
      <c r="B47">
        <f>""</f>
        <v/>
      </c>
      <c r="E47">
        <f>""</f>
        <v/>
      </c>
      <c r="K47">
        <f>""</f>
        <v/>
      </c>
    </row>
    <row r="48">
      <c r="B48">
        <f>""</f>
        <v/>
      </c>
      <c r="E48">
        <f>""</f>
        <v/>
      </c>
      <c r="K48">
        <f>""</f>
        <v/>
      </c>
    </row>
    <row r="49">
      <c r="B49">
        <f>""</f>
        <v/>
      </c>
      <c r="E49">
        <f>""</f>
        <v/>
      </c>
      <c r="K49">
        <f>""</f>
        <v/>
      </c>
    </row>
    <row r="50">
      <c r="B50">
        <f>""</f>
        <v/>
      </c>
      <c r="E50">
        <f>""</f>
        <v/>
      </c>
      <c r="K50">
        <f>""</f>
        <v/>
      </c>
    </row>
    <row r="51">
      <c r="B51">
        <f>""</f>
        <v/>
      </c>
      <c r="E51">
        <f>""</f>
        <v/>
      </c>
      <c r="K51">
        <f>""</f>
        <v/>
      </c>
    </row>
    <row r="52">
      <c r="B52">
        <f>""</f>
        <v/>
      </c>
      <c r="E52">
        <f>""</f>
        <v/>
      </c>
      <c r="K52">
        <f>""</f>
        <v/>
      </c>
    </row>
    <row r="53">
      <c r="B53">
        <f>""</f>
        <v/>
      </c>
      <c r="E53">
        <f>""</f>
        <v/>
      </c>
      <c r="K53">
        <f>""</f>
        <v/>
      </c>
    </row>
    <row r="54">
      <c r="B54">
        <f>""</f>
        <v/>
      </c>
      <c r="E54">
        <f>""</f>
        <v/>
      </c>
      <c r="K54">
        <f>""</f>
        <v/>
      </c>
    </row>
    <row r="55">
      <c r="B55">
        <f>""</f>
        <v/>
      </c>
      <c r="E55">
        <f>""</f>
        <v/>
      </c>
      <c r="K55">
        <f>""</f>
        <v/>
      </c>
    </row>
    <row r="56">
      <c r="B56">
        <f>""</f>
        <v/>
      </c>
      <c r="E56">
        <f>""</f>
        <v/>
      </c>
      <c r="K56">
        <f>""</f>
        <v/>
      </c>
    </row>
    <row r="57">
      <c r="B57">
        <f>""</f>
        <v/>
      </c>
      <c r="E57">
        <f>""</f>
        <v/>
      </c>
      <c r="K57">
        <f>""</f>
        <v/>
      </c>
    </row>
    <row r="58">
      <c r="B58">
        <f>""</f>
        <v/>
      </c>
      <c r="E58">
        <f>""</f>
        <v/>
      </c>
      <c r="K58">
        <f>""</f>
        <v/>
      </c>
    </row>
    <row r="59">
      <c r="B59">
        <f>""</f>
        <v/>
      </c>
      <c r="E59">
        <f>""</f>
        <v/>
      </c>
      <c r="K59">
        <f>""</f>
        <v/>
      </c>
    </row>
    <row r="60">
      <c r="B60">
        <f>""</f>
        <v/>
      </c>
      <c r="E60">
        <f>""</f>
        <v/>
      </c>
      <c r="K60">
        <f>""</f>
        <v/>
      </c>
    </row>
    <row r="61">
      <c r="B61">
        <f>""</f>
        <v/>
      </c>
      <c r="E61">
        <f>""</f>
        <v/>
      </c>
      <c r="K61">
        <f>""</f>
        <v/>
      </c>
    </row>
    <row r="62">
      <c r="B62">
        <f>""</f>
        <v/>
      </c>
      <c r="E62">
        <f>""</f>
        <v/>
      </c>
      <c r="K62">
        <f>""</f>
        <v/>
      </c>
    </row>
    <row r="63">
      <c r="B63">
        <f>""</f>
        <v/>
      </c>
      <c r="E63">
        <f>""</f>
        <v/>
      </c>
      <c r="K63">
        <f>""</f>
        <v/>
      </c>
    </row>
    <row r="64">
      <c r="B64">
        <f>""</f>
        <v/>
      </c>
      <c r="E64">
        <f>""</f>
        <v/>
      </c>
      <c r="K64">
        <f>""</f>
        <v/>
      </c>
    </row>
    <row r="65">
      <c r="B65">
        <f>""</f>
        <v/>
      </c>
      <c r="E65">
        <f>""</f>
        <v/>
      </c>
      <c r="K65">
        <f>""</f>
        <v/>
      </c>
    </row>
    <row r="66">
      <c r="B66">
        <f>""</f>
        <v/>
      </c>
      <c r="E66">
        <f>""</f>
        <v/>
      </c>
      <c r="K66">
        <f>""</f>
        <v/>
      </c>
    </row>
    <row r="67">
      <c r="B67">
        <f>""</f>
        <v/>
      </c>
      <c r="E67">
        <f>""</f>
        <v/>
      </c>
      <c r="K67">
        <f>""</f>
        <v/>
      </c>
    </row>
    <row r="68">
      <c r="B68">
        <f>""</f>
        <v/>
      </c>
      <c r="E68">
        <f>""</f>
        <v/>
      </c>
      <c r="K68">
        <f>""</f>
        <v/>
      </c>
    </row>
    <row r="69">
      <c r="B69">
        <f>""</f>
        <v/>
      </c>
      <c r="E69">
        <f>""</f>
        <v/>
      </c>
      <c r="K69">
        <f>""</f>
        <v/>
      </c>
    </row>
    <row r="70">
      <c r="B70">
        <f>""</f>
        <v/>
      </c>
      <c r="E70">
        <f>""</f>
        <v/>
      </c>
      <c r="K70">
        <f>""</f>
        <v/>
      </c>
    </row>
    <row r="71">
      <c r="B71">
        <f>""</f>
        <v/>
      </c>
      <c r="E71">
        <f>""</f>
        <v/>
      </c>
      <c r="K71">
        <f>""</f>
        <v/>
      </c>
    </row>
    <row r="72">
      <c r="B72">
        <f>""</f>
        <v/>
      </c>
      <c r="E72">
        <f>""</f>
        <v/>
      </c>
      <c r="K72">
        <f>""</f>
        <v/>
      </c>
    </row>
    <row r="73">
      <c r="B73">
        <f>""</f>
        <v/>
      </c>
      <c r="E73">
        <f>""</f>
        <v/>
      </c>
      <c r="K73">
        <f>""</f>
        <v/>
      </c>
    </row>
    <row r="74">
      <c r="B74">
        <f>""</f>
        <v/>
      </c>
      <c r="E74">
        <f>""</f>
        <v/>
      </c>
      <c r="K74">
        <f>""</f>
        <v/>
      </c>
    </row>
    <row r="75">
      <c r="B75">
        <f>""</f>
        <v/>
      </c>
      <c r="E75">
        <f>""</f>
        <v/>
      </c>
      <c r="K75">
        <f>""</f>
        <v/>
      </c>
    </row>
    <row r="76">
      <c r="B76">
        <f>""</f>
        <v/>
      </c>
      <c r="E76">
        <f>""</f>
        <v/>
      </c>
      <c r="K76">
        <f>""</f>
        <v/>
      </c>
    </row>
    <row r="77">
      <c r="B77">
        <f>""</f>
        <v/>
      </c>
      <c r="E77">
        <f>""</f>
        <v/>
      </c>
      <c r="K77">
        <f>""</f>
        <v/>
      </c>
    </row>
    <row r="78">
      <c r="B78">
        <f>""</f>
        <v/>
      </c>
      <c r="E78">
        <f>""</f>
        <v/>
      </c>
      <c r="K78">
        <f>""</f>
        <v/>
      </c>
    </row>
    <row r="79">
      <c r="B79">
        <f>""</f>
        <v/>
      </c>
      <c r="E79">
        <f>""</f>
        <v/>
      </c>
      <c r="K79">
        <f>""</f>
        <v/>
      </c>
    </row>
    <row r="80">
      <c r="B80">
        <f>""</f>
        <v/>
      </c>
      <c r="E80">
        <f>""</f>
        <v/>
      </c>
      <c r="K80">
        <f>""</f>
        <v/>
      </c>
    </row>
    <row r="81">
      <c r="B81">
        <f>""</f>
        <v/>
      </c>
      <c r="E81">
        <f>""</f>
        <v/>
      </c>
      <c r="K81">
        <f>""</f>
        <v/>
      </c>
    </row>
    <row r="82">
      <c r="B82">
        <f>""</f>
        <v/>
      </c>
      <c r="E82">
        <f>""</f>
        <v/>
      </c>
      <c r="K82">
        <f>""</f>
        <v/>
      </c>
    </row>
    <row r="83">
      <c r="B83">
        <f>""</f>
        <v/>
      </c>
      <c r="E83">
        <f>""</f>
        <v/>
      </c>
      <c r="K83">
        <f>""</f>
        <v/>
      </c>
    </row>
    <row r="84">
      <c r="B84">
        <f>""</f>
        <v/>
      </c>
      <c r="E84">
        <f>""</f>
        <v/>
      </c>
      <c r="K84">
        <f>""</f>
        <v/>
      </c>
    </row>
    <row r="85">
      <c r="B85">
        <f>""</f>
        <v/>
      </c>
      <c r="E85">
        <f>""</f>
        <v/>
      </c>
      <c r="K85">
        <f>""</f>
        <v/>
      </c>
    </row>
    <row r="86">
      <c r="B86">
        <f>""</f>
        <v/>
      </c>
      <c r="E86">
        <f>""</f>
        <v/>
      </c>
      <c r="K86">
        <f>""</f>
        <v/>
      </c>
    </row>
    <row r="87">
      <c r="B87">
        <f>""</f>
        <v/>
      </c>
      <c r="E87">
        <f>""</f>
        <v/>
      </c>
      <c r="K87">
        <f>""</f>
        <v/>
      </c>
    </row>
    <row r="88">
      <c r="B88">
        <f>""</f>
        <v/>
      </c>
      <c r="E88">
        <f>""</f>
        <v/>
      </c>
      <c r="K88">
        <f>""</f>
        <v/>
      </c>
    </row>
    <row r="89">
      <c r="B89">
        <f>""</f>
        <v/>
      </c>
      <c r="E89">
        <f>""</f>
        <v/>
      </c>
      <c r="K89">
        <f>""</f>
        <v/>
      </c>
    </row>
    <row r="90">
      <c r="B90">
        <f>""</f>
        <v/>
      </c>
      <c r="E90">
        <f>""</f>
        <v/>
      </c>
      <c r="K90">
        <f>""</f>
        <v/>
      </c>
    </row>
    <row r="91">
      <c r="B91">
        <f>""</f>
        <v/>
      </c>
      <c r="E91">
        <f>""</f>
        <v/>
      </c>
      <c r="K91">
        <f>""</f>
        <v/>
      </c>
    </row>
    <row r="92">
      <c r="B92">
        <f>""</f>
        <v/>
      </c>
      <c r="E92">
        <f>""</f>
        <v/>
      </c>
      <c r="K92">
        <f>""</f>
        <v/>
      </c>
    </row>
    <row r="93">
      <c r="B93">
        <f>""</f>
        <v/>
      </c>
      <c r="E93">
        <f>""</f>
        <v/>
      </c>
      <c r="K93">
        <f>""</f>
        <v/>
      </c>
    </row>
    <row r="94">
      <c r="B94">
        <f>""</f>
        <v/>
      </c>
      <c r="E94">
        <f>""</f>
        <v/>
      </c>
      <c r="K94">
        <f>""</f>
        <v/>
      </c>
    </row>
    <row r="95">
      <c r="B95">
        <f>""</f>
        <v/>
      </c>
      <c r="E95">
        <f>""</f>
        <v/>
      </c>
      <c r="K95">
        <f>""</f>
        <v/>
      </c>
    </row>
    <row r="96">
      <c r="B96">
        <f>""</f>
        <v/>
      </c>
      <c r="E96">
        <f>""</f>
        <v/>
      </c>
      <c r="K96">
        <f>""</f>
        <v/>
      </c>
    </row>
    <row r="97">
      <c r="B97">
        <f>""</f>
        <v/>
      </c>
      <c r="E97">
        <f>""</f>
        <v/>
      </c>
      <c r="K97">
        <f>""</f>
        <v/>
      </c>
    </row>
    <row r="98">
      <c r="B98">
        <f>""</f>
        <v/>
      </c>
      <c r="E98">
        <f>""</f>
        <v/>
      </c>
      <c r="K98">
        <f>""</f>
        <v/>
      </c>
    </row>
    <row r="99">
      <c r="B99">
        <f>""</f>
        <v/>
      </c>
      <c r="E99">
        <f>""</f>
        <v/>
      </c>
      <c r="K99">
        <f>""</f>
        <v/>
      </c>
    </row>
    <row r="100">
      <c r="B100">
        <f>""</f>
        <v/>
      </c>
      <c r="E100">
        <f>""</f>
        <v/>
      </c>
      <c r="K100">
        <f>""</f>
        <v/>
      </c>
    </row>
    <row r="101">
      <c r="B101">
        <f>""</f>
        <v/>
      </c>
      <c r="E101">
        <f>""</f>
        <v/>
      </c>
      <c r="K101">
        <f>""</f>
        <v/>
      </c>
    </row>
  </sheetData>
  <mergeCells count="1">
    <mergeCell ref="A1:K1"/>
  </mergeCells>
  <conditionalFormatting sqref="H5">
    <cfRule type="expression" priority="1" dxfId="0">
      <formula>$H$5&gt;0</formula>
    </cfRule>
  </conditionalFormatting>
  <conditionalFormatting sqref="K5">
    <cfRule type="expression" priority="2" dxfId="1">
      <formula>$K$5&gt;0</formula>
    </cfRule>
  </conditionalFormatting>
  <conditionalFormatting sqref="B6">
    <cfRule type="expression" priority="3" dxfId="1">
      <formula>$B$6&gt;0</formula>
    </cfRule>
  </conditionalFormatting>
  <conditionalFormatting sqref="E6">
    <cfRule type="expression" priority="4" dxfId="1">
      <formula>$E$6&gt;0</formula>
    </cfRule>
  </conditionalFormatting>
  <conditionalFormatting sqref="H6">
    <cfRule type="expression" priority="5" dxfId="1">
      <formula>$H$6&gt;0</formula>
    </cfRule>
  </conditionalFormatting>
  <conditionalFormatting sqref="K6">
    <cfRule type="expression" priority="6" dxfId="1">
      <formula>$K$6&gt;0</formula>
    </cfRule>
  </conditionalFormatting>
  <conditionalFormatting sqref="B12:E12">
    <cfRule type="expression" priority="7" dxfId="0">
      <formula>LEFT($B$12,2)="OK"</formula>
    </cfRule>
    <cfRule type="expression" priority="8" dxfId="2">
      <formula>COUNTIF($B$12,"*exceções*")&gt;0</formula>
    </cfRule>
    <cfRule type="expression" priority="9" dxfId="2">
      <formula>COUNTIF($B$12,"Rever*")&gt;0</formula>
    </cfRule>
    <cfRule type="expression" priority="10" dxfId="3">
      <formula>$B$12="Sem registos internos"</formula>
    </cfRule>
  </conditionalFormatting>
  <pageMargins left="0.75" right="0.75" top="1" bottom="1" header="0.5" footer="0.5"/>
  <drawing xmlns:r="http://schemas.openxmlformats.org/officeDocument/2006/relationships" r:id="rId1"/>
</worksheet>
</file>

<file path=xl/worksheets/sheet2.xml><?xml version="1.0" encoding="utf-8"?>
<worksheet xmlns="http://schemas.openxmlformats.org/spreadsheetml/2006/main">
  <sheetPr>
    <outlinePr summaryBelow="1" summaryRight="1"/>
    <pageSetUpPr/>
  </sheetPr>
  <dimension ref="A1:U107"/>
  <sheetViews>
    <sheetView showGridLines="0" workbookViewId="0">
      <pane ySplit="7" topLeftCell="A8" activePane="bottomLeft" state="frozen"/>
      <selection pane="bottomLeft" activeCell="A1" sqref="A1"/>
    </sheetView>
  </sheetViews>
  <sheetFormatPr baseColWidth="8" defaultRowHeight="15"/>
  <cols>
    <col width="18" customWidth="1" min="1" max="1"/>
    <col width="15" customWidth="1" min="2" max="2"/>
    <col width="30" customWidth="1" min="3" max="3"/>
    <col width="18" customWidth="1" min="4" max="4"/>
    <col width="23" customWidth="1" min="5" max="5"/>
    <col width="15" customWidth="1" min="6" max="6"/>
    <col width="16" customWidth="1" min="7" max="7"/>
    <col width="16" customWidth="1" min="8" max="8"/>
    <col width="16" customWidth="1" min="9" max="9"/>
    <col width="20" customWidth="1" min="10" max="10"/>
    <col width="14" customWidth="1" min="11" max="11"/>
    <col width="18" customWidth="1" min="12" max="12"/>
    <col width="18" customWidth="1" min="13" max="13"/>
    <col width="28" customWidth="1" min="14" max="14"/>
    <col width="32" customWidth="1" min="15" max="15"/>
    <col width="31" customWidth="1" min="16" max="16"/>
    <col width="15" customWidth="1" min="17" max="17"/>
    <col width="15" customWidth="1" min="18" max="18"/>
    <col width="15" customWidth="1" min="19" max="19"/>
    <col width="28" customWidth="1" min="20" max="20"/>
    <col width="28" customWidth="1" min="21" max="21"/>
  </cols>
  <sheetData>
    <row r="1" ht="25" customHeight="1">
      <c r="A1" s="1" t="inlineStr">
        <is>
          <t>Registo Interno de Compras</t>
        </is>
      </c>
      <c r="B1" s="23" t="n"/>
      <c r="C1" s="23" t="n"/>
      <c r="D1" s="23" t="n"/>
      <c r="E1" s="23" t="n"/>
      <c r="F1" s="23" t="n"/>
      <c r="G1" s="23" t="n"/>
      <c r="H1" s="23" t="n"/>
      <c r="I1" s="23" t="n"/>
      <c r="J1" s="23" t="n"/>
      <c r="K1" s="23" t="n"/>
      <c r="L1" s="23" t="n"/>
      <c r="M1" s="23" t="n"/>
      <c r="N1" s="23" t="n"/>
      <c r="O1" s="23" t="n"/>
      <c r="P1" s="23" t="n"/>
      <c r="Q1" s="23" t="n"/>
      <c r="R1" s="23" t="n"/>
      <c r="S1" s="23" t="n"/>
      <c r="T1" s="23" t="n"/>
      <c r="U1" s="24" t="n"/>
    </row>
    <row r="2" ht="30" customHeight="1">
      <c r="A2" s="2" t="inlineStr">
        <is>
          <t>Introduza ou cole o registo interno. Preencha apenas as células amarelas; as células cinzentas são calculadas e protegidas.</t>
        </is>
      </c>
    </row>
    <row r="4" ht="26" customHeight="1">
      <c r="A4" s="2" t="inlineStr">
        <is>
          <t>Amarelo: introdução manual | Cinzento: cálculo protegido | Verde: controlo positivo | Vermelho/laranja: rever exceção</t>
        </is>
      </c>
    </row>
    <row r="7" ht="45" customHeight="1">
      <c r="A7" s="3" t="inlineStr">
        <is>
          <t>Referência interna</t>
        </is>
      </c>
      <c r="B7" s="3" t="inlineStr">
        <is>
          <t>NIF do fornecedor</t>
        </is>
      </c>
      <c r="C7" s="3" t="inlineStr">
        <is>
          <t>Fornecedor</t>
        </is>
      </c>
      <c r="D7" s="3" t="inlineStr">
        <is>
          <t>Tipo de documento</t>
        </is>
      </c>
      <c r="E7" s="3" t="inlineStr">
        <is>
          <t>N.º do documento</t>
        </is>
      </c>
      <c r="F7" s="3" t="inlineStr">
        <is>
          <t>Data do documento</t>
        </is>
      </c>
      <c r="G7" s="3" t="inlineStr">
        <is>
          <t>Base tributável</t>
        </is>
      </c>
      <c r="H7" s="3" t="inlineStr">
        <is>
          <t>IVA</t>
        </is>
      </c>
      <c r="I7" s="3" t="inlineStr">
        <is>
          <t>Total do documento</t>
        </is>
      </c>
      <c r="J7" s="3" t="inlineStr">
        <is>
          <t>Afetação profissional</t>
        </is>
      </c>
      <c r="K7" s="3" t="inlineStr">
        <is>
          <t>% de afetação</t>
        </is>
      </c>
      <c r="L7" s="3" t="inlineStr">
        <is>
          <t>Total afeto estimado</t>
        </is>
      </c>
      <c r="M7" s="3" t="inlineStr">
        <is>
          <t>Estado de validação</t>
        </is>
      </c>
      <c r="N7" s="3" t="inlineStr">
        <is>
          <t>Ação corretiva</t>
        </is>
      </c>
      <c r="O7" s="3" t="inlineStr">
        <is>
          <t>Observações</t>
        </is>
      </c>
      <c r="P7" s="3" t="inlineStr">
        <is>
          <t>Chave de conferência</t>
        </is>
      </c>
      <c r="Q7" s="3" t="inlineStr">
        <is>
          <t>N.º candidaturas e-Fatura</t>
        </is>
      </c>
      <c r="R7" s="3" t="inlineStr">
        <is>
          <t>N.º correspondências exatas</t>
        </is>
      </c>
      <c r="S7" s="3" t="inlineStr">
        <is>
          <t>Duplicados no registo interno</t>
        </is>
      </c>
      <c r="T7" s="3" t="inlineStr">
        <is>
          <t>Resultado da conciliação</t>
        </is>
      </c>
      <c r="U7" s="3" t="inlineStr">
        <is>
          <t>Verificação aritmética</t>
        </is>
      </c>
    </row>
    <row r="8">
      <c r="A8" s="9" t="inlineStr">
        <is>
          <t>INT-2026-001</t>
        </is>
      </c>
      <c r="B8" s="9" t="inlineStr">
        <is>
          <t>510123457</t>
        </is>
      </c>
      <c r="C8" s="10" t="inlineStr">
        <is>
          <t>Papelaria do Tejo, Lda.</t>
        </is>
      </c>
      <c r="D8" s="9" t="inlineStr">
        <is>
          <t>Fatura</t>
        </is>
      </c>
      <c r="E8" s="9" t="inlineStr">
        <is>
          <t>FT PT/2026/0145</t>
        </is>
      </c>
      <c r="F8" s="26" t="n">
        <v>46237</v>
      </c>
      <c r="G8" s="27" t="n">
        <v>40</v>
      </c>
      <c r="H8" s="27" t="n">
        <v>9.199999999999999</v>
      </c>
      <c r="I8" s="27" t="n">
        <v>49.2</v>
      </c>
      <c r="J8" s="13" t="inlineStr">
        <is>
          <t>Total</t>
        </is>
      </c>
      <c r="K8" s="14" t="n">
        <v>1</v>
      </c>
      <c r="L8" s="28">
        <f>IF(A8="","",IFERROR(I8*K8,""))</f>
        <v/>
      </c>
      <c r="M8" s="13" t="inlineStr">
        <is>
          <t>Validada</t>
        </is>
      </c>
      <c r="N8" s="10" t="inlineStr">
        <is>
          <t>Sem ação</t>
        </is>
      </c>
      <c r="O8" s="10" t="inlineStr"/>
      <c r="P8" s="8">
        <f>IF(OR(A8="",B8="",E8=""),"",IFERROR(TRIM(B8)&amp;"|"&amp;UPPER(TRIM(E8)),""))</f>
        <v/>
      </c>
      <c r="Q8" s="8">
        <f>IF(P8="","",IFERROR(COUNTIF('e-Fatura'!$R$8:$R$107,P8),0))</f>
        <v/>
      </c>
      <c r="R8" s="8">
        <f>IF(OR(P8="",F8="",G8="",H8="",I8=""),"",IFERROR(SUMPRODUCT(('e-Fatura'!$R$8:$R$107=P8)*(INT('e-Fatura'!$F$8:$F$107)=INT(F8))*(ABS('e-Fatura'!$G$8:$G$107-G8)&lt;='Instruções'!$B$25)*(ABS('e-Fatura'!$H$8:$H$107-H8)&lt;='Instruções'!$B$25)*(ABS('e-Fatura'!$I$8:$I$107-I8)&lt;='Instruções'!$B$25)),0))</f>
        <v/>
      </c>
      <c r="S8" s="8">
        <f>IF(P8="","",IFERROR(COUNTIF($P$8:$P$107,P8),0))</f>
        <v/>
      </c>
      <c r="T8" s="8">
        <f>IF(A8="","",IFERROR(IF(OR(P8="",F8="",G8="",H8="",I8=""),"Completar campos de conciliação",IF(Q8=0,"Ausente da listagem e-Fatura",IF(Q8&gt;1,"Múltiplas candidatas na listagem e-Fatura",IF(R8&gt;0,"Conciliada","Valores divergentes")))),"Rever dados"))</f>
        <v/>
      </c>
      <c r="U8" s="8">
        <f>IF(A8="","",IFERROR(IF(OR(G8="",H8="",I8=""),"Campos de valor incompletos",IF(ABS(I8-(G8+H8))&lt;='Instruções'!$B$25,"OK","Rever diferença base + IVA")),"Rever valores"))</f>
        <v/>
      </c>
    </row>
    <row r="9">
      <c r="A9" s="9" t="inlineStr">
        <is>
          <t>INT-2026-002</t>
        </is>
      </c>
      <c r="B9" s="9" t="inlineStr">
        <is>
          <t>509876544</t>
        </is>
      </c>
      <c r="C9" s="10" t="inlineStr">
        <is>
          <t>Oficina Norte, Lda.</t>
        </is>
      </c>
      <c r="D9" s="9" t="inlineStr">
        <is>
          <t>Fatura</t>
        </is>
      </c>
      <c r="E9" s="9" t="inlineStr">
        <is>
          <t>FT ON/2026/0321</t>
        </is>
      </c>
      <c r="F9" s="26" t="n">
        <v>46242</v>
      </c>
      <c r="G9" s="27" t="n">
        <v>120</v>
      </c>
      <c r="H9" s="27" t="n">
        <v>27.6</v>
      </c>
      <c r="I9" s="27" t="n">
        <v>147.6</v>
      </c>
      <c r="J9" s="13" t="inlineStr">
        <is>
          <t>Parcial</t>
        </is>
      </c>
      <c r="K9" s="14" t="n">
        <v>0.6</v>
      </c>
      <c r="L9" s="28">
        <f>IF(A9="","",IFERROR(I9*K9,""))</f>
        <v/>
      </c>
      <c r="M9" s="13" t="inlineStr">
        <is>
          <t>A confirmar</t>
        </is>
      </c>
      <c r="N9" s="10" t="inlineStr">
        <is>
          <t>Confirmar dados</t>
        </is>
      </c>
      <c r="O9" s="10" t="inlineStr"/>
      <c r="P9" s="8">
        <f>IF(OR(A9="",B9="",E9=""),"",IFERROR(TRIM(B9)&amp;"|"&amp;UPPER(TRIM(E9)),""))</f>
        <v/>
      </c>
      <c r="Q9" s="8">
        <f>IF(P9="","",IFERROR(COUNTIF('e-Fatura'!$R$8:$R$107,P9),0))</f>
        <v/>
      </c>
      <c r="R9" s="8">
        <f>IF(OR(P9="",F9="",G9="",H9="",I9=""),"",IFERROR(SUMPRODUCT(('e-Fatura'!$R$8:$R$107=P9)*(INT('e-Fatura'!$F$8:$F$107)=INT(F9))*(ABS('e-Fatura'!$G$8:$G$107-G9)&lt;='Instruções'!$B$25)*(ABS('e-Fatura'!$H$8:$H$107-H9)&lt;='Instruções'!$B$25)*(ABS('e-Fatura'!$I$8:$I$107-I9)&lt;='Instruções'!$B$25)),0))</f>
        <v/>
      </c>
      <c r="S9" s="8">
        <f>IF(P9="","",IFERROR(COUNTIF($P$8:$P$107,P9),0))</f>
        <v/>
      </c>
      <c r="T9" s="8">
        <f>IF(A9="","",IFERROR(IF(OR(P9="",F9="",G9="",H9="",I9=""),"Completar campos de conciliação",IF(Q9=0,"Ausente da listagem e-Fatura",IF(Q9&gt;1,"Múltiplas candidatas na listagem e-Fatura",IF(R9&gt;0,"Conciliada","Valores divergentes")))),"Rever dados"))</f>
        <v/>
      </c>
      <c r="U9" s="8">
        <f>IF(A9="","",IFERROR(IF(OR(G9="",H9="",I9=""),"Campos de valor incompletos",IF(ABS(I9-(G9+H9))&lt;='Instruções'!$B$25,"OK","Rever diferença base + IVA")),"Rever valores"))</f>
        <v/>
      </c>
    </row>
    <row r="10">
      <c r="A10" s="9" t="inlineStr">
        <is>
          <t>INT-2026-003</t>
        </is>
      </c>
      <c r="B10" s="9" t="inlineStr">
        <is>
          <t>507654323</t>
        </is>
      </c>
      <c r="C10" s="10" t="inlineStr">
        <is>
          <t>Soluções Digitais Lusas, Lda.</t>
        </is>
      </c>
      <c r="D10" s="9" t="inlineStr">
        <is>
          <t>Fatura</t>
        </is>
      </c>
      <c r="E10" s="9" t="inlineStr">
        <is>
          <t>FT SDL/2026/0088</t>
        </is>
      </c>
      <c r="F10" s="26" t="n">
        <v>46247</v>
      </c>
      <c r="G10" s="27" t="n">
        <v>75</v>
      </c>
      <c r="H10" s="27" t="n">
        <v>17.25</v>
      </c>
      <c r="I10" s="27" t="n">
        <v>92.25</v>
      </c>
      <c r="J10" s="13" t="inlineStr">
        <is>
          <t>Total</t>
        </is>
      </c>
      <c r="K10" s="14" t="n">
        <v>1</v>
      </c>
      <c r="L10" s="28">
        <f>IF(A10="","",IFERROR(I10*K10,""))</f>
        <v/>
      </c>
      <c r="M10" s="13" t="inlineStr">
        <is>
          <t>Por validar</t>
        </is>
      </c>
      <c r="N10" s="10" t="inlineStr">
        <is>
          <t>Excluir/corrigir registo</t>
        </is>
      </c>
      <c r="O10" s="10" t="inlineStr"/>
      <c r="P10" s="8">
        <f>IF(OR(A10="",B10="",E10=""),"",IFERROR(TRIM(B10)&amp;"|"&amp;UPPER(TRIM(E10)),""))</f>
        <v/>
      </c>
      <c r="Q10" s="8">
        <f>IF(P10="","",IFERROR(COUNTIF('e-Fatura'!$R$8:$R$107,P10),0))</f>
        <v/>
      </c>
      <c r="R10" s="8">
        <f>IF(OR(P10="",F10="",G10="",H10="",I10=""),"",IFERROR(SUMPRODUCT(('e-Fatura'!$R$8:$R$107=P10)*(INT('e-Fatura'!$F$8:$F$107)=INT(F10))*(ABS('e-Fatura'!$G$8:$G$107-G10)&lt;='Instruções'!$B$25)*(ABS('e-Fatura'!$H$8:$H$107-H10)&lt;='Instruções'!$B$25)*(ABS('e-Fatura'!$I$8:$I$107-I10)&lt;='Instruções'!$B$25)),0))</f>
        <v/>
      </c>
      <c r="S10" s="8">
        <f>IF(P10="","",IFERROR(COUNTIF($P$8:$P$107,P10),0))</f>
        <v/>
      </c>
      <c r="T10" s="8">
        <f>IF(A10="","",IFERROR(IF(OR(P10="",F10="",G10="",H10="",I10=""),"Completar campos de conciliação",IF(Q10=0,"Ausente da listagem e-Fatura",IF(Q10&gt;1,"Múltiplas candidatas na listagem e-Fatura",IF(R10&gt;0,"Conciliada","Valores divergentes")))),"Rever dados"))</f>
        <v/>
      </c>
      <c r="U10" s="8">
        <f>IF(A10="","",IFERROR(IF(OR(G10="",H10="",I10=""),"Campos de valor incompletos",IF(ABS(I10-(G10+H10))&lt;='Instruções'!$B$25,"OK","Rever diferença base + IVA")),"Rever valores"))</f>
        <v/>
      </c>
    </row>
    <row r="11">
      <c r="A11" s="9" t="inlineStr">
        <is>
          <t>INT-2026-004</t>
        </is>
      </c>
      <c r="B11" s="9" t="inlineStr">
        <is>
          <t>506543210</t>
        </is>
      </c>
      <c r="C11" s="10" t="inlineStr">
        <is>
          <t>Energia Urbana, S.A.</t>
        </is>
      </c>
      <c r="D11" s="9" t="inlineStr">
        <is>
          <t>Fatura</t>
        </is>
      </c>
      <c r="E11" s="9" t="inlineStr">
        <is>
          <t>FT EU/2026/1508</t>
        </is>
      </c>
      <c r="F11" s="26" t="n">
        <v>46252</v>
      </c>
      <c r="G11" s="27" t="n">
        <v>100</v>
      </c>
      <c r="H11" s="27" t="n">
        <v>23</v>
      </c>
      <c r="I11" s="27" t="n">
        <v>123</v>
      </c>
      <c r="J11" s="13" t="inlineStr">
        <is>
          <t>Total</t>
        </is>
      </c>
      <c r="K11" s="14" t="n">
        <v>1</v>
      </c>
      <c r="L11" s="28">
        <f>IF(A11="","",IFERROR(I11*K11,""))</f>
        <v/>
      </c>
      <c r="M11" s="13" t="inlineStr">
        <is>
          <t>Validada</t>
        </is>
      </c>
      <c r="N11" s="10" t="inlineStr">
        <is>
          <t>Sem ação</t>
        </is>
      </c>
      <c r="O11" s="10" t="inlineStr"/>
      <c r="P11" s="8">
        <f>IF(OR(A11="",B11="",E11=""),"",IFERROR(TRIM(B11)&amp;"|"&amp;UPPER(TRIM(E11)),""))</f>
        <v/>
      </c>
      <c r="Q11" s="8">
        <f>IF(P11="","",IFERROR(COUNTIF('e-Fatura'!$R$8:$R$107,P11),0))</f>
        <v/>
      </c>
      <c r="R11" s="8">
        <f>IF(OR(P11="",F11="",G11="",H11="",I11=""),"",IFERROR(SUMPRODUCT(('e-Fatura'!$R$8:$R$107=P11)*(INT('e-Fatura'!$F$8:$F$107)=INT(F11))*(ABS('e-Fatura'!$G$8:$G$107-G11)&lt;='Instruções'!$B$25)*(ABS('e-Fatura'!$H$8:$H$107-H11)&lt;='Instruções'!$B$25)*(ABS('e-Fatura'!$I$8:$I$107-I11)&lt;='Instruções'!$B$25)),0))</f>
        <v/>
      </c>
      <c r="S11" s="8">
        <f>IF(P11="","",IFERROR(COUNTIF($P$8:$P$107,P11),0))</f>
        <v/>
      </c>
      <c r="T11" s="8">
        <f>IF(A11="","",IFERROR(IF(OR(P11="",F11="",G11="",H11="",I11=""),"Completar campos de conciliação",IF(Q11=0,"Ausente da listagem e-Fatura",IF(Q11&gt;1,"Múltiplas candidatas na listagem e-Fatura",IF(R11&gt;0,"Conciliada","Valores divergentes")))),"Rever dados"))</f>
        <v/>
      </c>
      <c r="U11" s="8">
        <f>IF(A11="","",IFERROR(IF(OR(G11="",H11="",I11=""),"Campos de valor incompletos",IF(ABS(I11-(G11+H11))&lt;='Instruções'!$B$25,"OK","Rever diferença base + IVA")),"Rever valores"))</f>
        <v/>
      </c>
    </row>
    <row r="12">
      <c r="A12" s="9" t="inlineStr">
        <is>
          <t>INT-2026-005</t>
        </is>
      </c>
      <c r="B12" s="9" t="inlineStr">
        <is>
          <t>508765439</t>
        </is>
      </c>
      <c r="C12" s="10" t="inlineStr">
        <is>
          <t>Comunicações do Centro, S.A.</t>
        </is>
      </c>
      <c r="D12" s="9" t="inlineStr">
        <is>
          <t>Fatura</t>
        </is>
      </c>
      <c r="E12" s="9" t="inlineStr">
        <is>
          <t>FT CC/2026/0421</t>
        </is>
      </c>
      <c r="F12" s="26" t="n">
        <v>46256</v>
      </c>
      <c r="G12" s="27" t="n">
        <v>50</v>
      </c>
      <c r="H12" s="27" t="n">
        <v>11.5</v>
      </c>
      <c r="I12" s="27" t="n">
        <v>61.5</v>
      </c>
      <c r="J12" s="13" t="inlineStr">
        <is>
          <t>Parcial</t>
        </is>
      </c>
      <c r="K12" s="14" t="n">
        <v>0.5</v>
      </c>
      <c r="L12" s="28">
        <f>IF(A12="","",IFERROR(I12*K12,""))</f>
        <v/>
      </c>
      <c r="M12" s="13" t="inlineStr">
        <is>
          <t>Validada</t>
        </is>
      </c>
      <c r="N12" s="10" t="inlineStr">
        <is>
          <t>Sem ação</t>
        </is>
      </c>
      <c r="O12" s="10" t="inlineStr"/>
      <c r="P12" s="8">
        <f>IF(OR(A12="",B12="",E12=""),"",IFERROR(TRIM(B12)&amp;"|"&amp;UPPER(TRIM(E12)),""))</f>
        <v/>
      </c>
      <c r="Q12" s="8">
        <f>IF(P12="","",IFERROR(COUNTIF('e-Fatura'!$R$8:$R$107,P12),0))</f>
        <v/>
      </c>
      <c r="R12" s="8">
        <f>IF(OR(P12="",F12="",G12="",H12="",I12=""),"",IFERROR(SUMPRODUCT(('e-Fatura'!$R$8:$R$107=P12)*(INT('e-Fatura'!$F$8:$F$107)=INT(F12))*(ABS('e-Fatura'!$G$8:$G$107-G12)&lt;='Instruções'!$B$25)*(ABS('e-Fatura'!$H$8:$H$107-H12)&lt;='Instruções'!$B$25)*(ABS('e-Fatura'!$I$8:$I$107-I12)&lt;='Instruções'!$B$25)),0))</f>
        <v/>
      </c>
      <c r="S12" s="8">
        <f>IF(P12="","",IFERROR(COUNTIF($P$8:$P$107,P12),0))</f>
        <v/>
      </c>
      <c r="T12" s="8">
        <f>IF(A12="","",IFERROR(IF(OR(P12="",F12="",G12="",H12="",I12=""),"Completar campos de conciliação",IF(Q12=0,"Ausente da listagem e-Fatura",IF(Q12&gt;1,"Múltiplas candidatas na listagem e-Fatura",IF(R12&gt;0,"Conciliada","Valores divergentes")))),"Rever dados"))</f>
        <v/>
      </c>
      <c r="U12" s="8">
        <f>IF(A12="","",IFERROR(IF(OR(G12="",H12="",I12=""),"Campos de valor incompletos",IF(ABS(I12-(G12+H12))&lt;='Instruções'!$B$25,"OK","Rever diferença base + IVA")),"Rever valores"))</f>
        <v/>
      </c>
    </row>
    <row r="13">
      <c r="A13" s="9" t="inlineStr">
        <is>
          <t>INT-2026-006</t>
        </is>
      </c>
      <c r="B13" s="9" t="inlineStr">
        <is>
          <t>504321986</t>
        </is>
      </c>
      <c r="C13" s="10" t="inlineStr">
        <is>
          <t>Material Técnico, Lda.</t>
        </is>
      </c>
      <c r="D13" s="9" t="inlineStr">
        <is>
          <t>Fatura</t>
        </is>
      </c>
      <c r="E13" s="9" t="inlineStr">
        <is>
          <t>FT MT/2026/0099</t>
        </is>
      </c>
      <c r="F13" s="26" t="n">
        <v>46260</v>
      </c>
      <c r="G13" s="27" t="n">
        <v>200</v>
      </c>
      <c r="H13" s="27" t="n">
        <v>46</v>
      </c>
      <c r="I13" s="27" t="n">
        <v>246</v>
      </c>
      <c r="J13" s="13" t="inlineStr">
        <is>
          <t>Pessoal</t>
        </is>
      </c>
      <c r="K13" s="14" t="n">
        <v>0</v>
      </c>
      <c r="L13" s="28">
        <f>IF(A13="","",IFERROR(I13*K13,""))</f>
        <v/>
      </c>
      <c r="M13" s="13" t="inlineStr">
        <is>
          <t>Validada</t>
        </is>
      </c>
      <c r="N13" s="10" t="inlineStr">
        <is>
          <t>Sem ação</t>
        </is>
      </c>
      <c r="O13" s="10" t="inlineStr"/>
      <c r="P13" s="8">
        <f>IF(OR(A13="",B13="",E13=""),"",IFERROR(TRIM(B13)&amp;"|"&amp;UPPER(TRIM(E13)),""))</f>
        <v/>
      </c>
      <c r="Q13" s="8">
        <f>IF(P13="","",IFERROR(COUNTIF('e-Fatura'!$R$8:$R$107,P13),0))</f>
        <v/>
      </c>
      <c r="R13" s="8">
        <f>IF(OR(P13="",F13="",G13="",H13="",I13=""),"",IFERROR(SUMPRODUCT(('e-Fatura'!$R$8:$R$107=P13)*(INT('e-Fatura'!$F$8:$F$107)=INT(F13))*(ABS('e-Fatura'!$G$8:$G$107-G13)&lt;='Instruções'!$B$25)*(ABS('e-Fatura'!$H$8:$H$107-H13)&lt;='Instruções'!$B$25)*(ABS('e-Fatura'!$I$8:$I$107-I13)&lt;='Instruções'!$B$25)),0))</f>
        <v/>
      </c>
      <c r="S13" s="8">
        <f>IF(P13="","",IFERROR(COUNTIF($P$8:$P$107,P13),0))</f>
        <v/>
      </c>
      <c r="T13" s="8">
        <f>IF(A13="","",IFERROR(IF(OR(P13="",F13="",G13="",H13="",I13=""),"Completar campos de conciliação",IF(Q13=0,"Ausente da listagem e-Fatura",IF(Q13&gt;1,"Múltiplas candidatas na listagem e-Fatura",IF(R13&gt;0,"Conciliada","Valores divergentes")))),"Rever dados"))</f>
        <v/>
      </c>
      <c r="U13" s="8">
        <f>IF(A13="","",IFERROR(IF(OR(G13="",H13="",I13=""),"Campos de valor incompletos",IF(ABS(I13-(G13+H13))&lt;='Instruções'!$B$25,"OK","Rever diferença base + IVA")),"Rever valores"))</f>
        <v/>
      </c>
    </row>
    <row r="14">
      <c r="A14" s="9" t="inlineStr">
        <is>
          <t>INT-2026-007</t>
        </is>
      </c>
      <c r="B14" s="9" t="inlineStr">
        <is>
          <t>507654323</t>
        </is>
      </c>
      <c r="C14" s="10" t="inlineStr">
        <is>
          <t>Soluções Digitais Lusas, Lda.</t>
        </is>
      </c>
      <c r="D14" s="9" t="inlineStr">
        <is>
          <t>Fatura</t>
        </is>
      </c>
      <c r="E14" s="9" t="inlineStr">
        <is>
          <t>FT SDL/2026/0088</t>
        </is>
      </c>
      <c r="F14" s="26" t="n">
        <v>46247</v>
      </c>
      <c r="G14" s="27" t="n">
        <v>75</v>
      </c>
      <c r="H14" s="27" t="n">
        <v>17.25</v>
      </c>
      <c r="I14" s="27" t="n">
        <v>92.25</v>
      </c>
      <c r="J14" s="13" t="inlineStr">
        <is>
          <t>Total</t>
        </is>
      </c>
      <c r="K14" s="14" t="n">
        <v>1</v>
      </c>
      <c r="L14" s="28">
        <f>IF(A14="","",IFERROR(I14*K14,""))</f>
        <v/>
      </c>
      <c r="M14" s="13" t="inlineStr">
        <is>
          <t>A confirmar</t>
        </is>
      </c>
      <c r="N14" s="10" t="inlineStr">
        <is>
          <t>Excluir/corrigir registo</t>
        </is>
      </c>
      <c r="O14" s="10" t="inlineStr"/>
      <c r="P14" s="8">
        <f>IF(OR(A14="",B14="",E14=""),"",IFERROR(TRIM(B14)&amp;"|"&amp;UPPER(TRIM(E14)),""))</f>
        <v/>
      </c>
      <c r="Q14" s="8">
        <f>IF(P14="","",IFERROR(COUNTIF('e-Fatura'!$R$8:$R$107,P14),0))</f>
        <v/>
      </c>
      <c r="R14" s="8">
        <f>IF(OR(P14="",F14="",G14="",H14="",I14=""),"",IFERROR(SUMPRODUCT(('e-Fatura'!$R$8:$R$107=P14)*(INT('e-Fatura'!$F$8:$F$107)=INT(F14))*(ABS('e-Fatura'!$G$8:$G$107-G14)&lt;='Instruções'!$B$25)*(ABS('e-Fatura'!$H$8:$H$107-H14)&lt;='Instruções'!$B$25)*(ABS('e-Fatura'!$I$8:$I$107-I14)&lt;='Instruções'!$B$25)),0))</f>
        <v/>
      </c>
      <c r="S14" s="8">
        <f>IF(P14="","",IFERROR(COUNTIF($P$8:$P$107,P14),0))</f>
        <v/>
      </c>
      <c r="T14" s="8">
        <f>IF(A14="","",IFERROR(IF(OR(P14="",F14="",G14="",H14="",I14=""),"Completar campos de conciliação",IF(Q14=0,"Ausente da listagem e-Fatura",IF(Q14&gt;1,"Múltiplas candidatas na listagem e-Fatura",IF(R14&gt;0,"Conciliada","Valores divergentes")))),"Rever dados"))</f>
        <v/>
      </c>
      <c r="U14" s="8">
        <f>IF(A14="","",IFERROR(IF(OR(G14="",H14="",I14=""),"Campos de valor incompletos",IF(ABS(I14-(G14+H14))&lt;='Instruções'!$B$25,"OK","Rever diferença base + IVA")),"Rever valores"))</f>
        <v/>
      </c>
    </row>
    <row r="15">
      <c r="A15" s="9" t="inlineStr">
        <is>
          <t>INT-2026-008</t>
        </is>
      </c>
      <c r="B15" s="9" t="inlineStr">
        <is>
          <t>503210986</t>
        </is>
      </c>
      <c r="C15" s="10" t="inlineStr">
        <is>
          <t>Formação Prática, Lda.</t>
        </is>
      </c>
      <c r="D15" s="9" t="inlineStr">
        <is>
          <t>Fatura</t>
        </is>
      </c>
      <c r="E15" s="9" t="inlineStr">
        <is>
          <t>FT FP/2026/017</t>
        </is>
      </c>
      <c r="F15" s="26" t="n">
        <v>46263</v>
      </c>
      <c r="G15" s="27" t="n">
        <v>300</v>
      </c>
      <c r="H15" s="27" t="n">
        <v>69</v>
      </c>
      <c r="I15" s="27" t="n">
        <v>369</v>
      </c>
      <c r="J15" s="13" t="inlineStr">
        <is>
          <t>Total</t>
        </is>
      </c>
      <c r="K15" s="14" t="n">
        <v>1</v>
      </c>
      <c r="L15" s="28">
        <f>IF(A15="","",IFERROR(I15*K15,""))</f>
        <v/>
      </c>
      <c r="M15" s="13" t="inlineStr">
        <is>
          <t>Validada</t>
        </is>
      </c>
      <c r="N15" s="10" t="inlineStr">
        <is>
          <t>Sem ação</t>
        </is>
      </c>
      <c r="O15" s="10" t="inlineStr"/>
      <c r="P15" s="8">
        <f>IF(OR(A15="",B15="",E15=""),"",IFERROR(TRIM(B15)&amp;"|"&amp;UPPER(TRIM(E15)),""))</f>
        <v/>
      </c>
      <c r="Q15" s="8">
        <f>IF(P15="","",IFERROR(COUNTIF('e-Fatura'!$R$8:$R$107,P15),0))</f>
        <v/>
      </c>
      <c r="R15" s="8">
        <f>IF(OR(P15="",F15="",G15="",H15="",I15=""),"",IFERROR(SUMPRODUCT(('e-Fatura'!$R$8:$R$107=P15)*(INT('e-Fatura'!$F$8:$F$107)=INT(F15))*(ABS('e-Fatura'!$G$8:$G$107-G15)&lt;='Instruções'!$B$25)*(ABS('e-Fatura'!$H$8:$H$107-H15)&lt;='Instruções'!$B$25)*(ABS('e-Fatura'!$I$8:$I$107-I15)&lt;='Instruções'!$B$25)),0))</f>
        <v/>
      </c>
      <c r="S15" s="8">
        <f>IF(P15="","",IFERROR(COUNTIF($P$8:$P$107,P15),0))</f>
        <v/>
      </c>
      <c r="T15" s="8">
        <f>IF(A15="","",IFERROR(IF(OR(P15="",F15="",G15="",H15="",I15=""),"Completar campos de conciliação",IF(Q15=0,"Ausente da listagem e-Fatura",IF(Q15&gt;1,"Múltiplas candidatas na listagem e-Fatura",IF(R15&gt;0,"Conciliada","Valores divergentes")))),"Rever dados"))</f>
        <v/>
      </c>
      <c r="U15" s="8">
        <f>IF(A15="","",IFERROR(IF(OR(G15="",H15="",I15=""),"Campos de valor incompletos",IF(ABS(I15-(G15+H15))&lt;='Instruções'!$B$25,"OK","Rever diferença base + IVA")),"Rever valores"))</f>
        <v/>
      </c>
    </row>
    <row r="16">
      <c r="A16" s="9" t="inlineStr">
        <is>
          <t>INT-2026-009</t>
        </is>
      </c>
      <c r="B16" s="9" t="inlineStr">
        <is>
          <t>502345675</t>
        </is>
      </c>
      <c r="C16" s="10" t="inlineStr">
        <is>
          <t>Limpeza e Apoio, Lda.</t>
        </is>
      </c>
      <c r="D16" s="9" t="inlineStr">
        <is>
          <t>Fatura</t>
        </is>
      </c>
      <c r="E16" s="9" t="inlineStr">
        <is>
          <t>FT LA/2026/0201</t>
        </is>
      </c>
      <c r="F16" s="26" t="n">
        <v>46265</v>
      </c>
      <c r="G16" s="27" t="n">
        <v>30</v>
      </c>
      <c r="H16" s="27" t="n">
        <v>6.9</v>
      </c>
      <c r="I16" s="27" t="n">
        <v>36.9</v>
      </c>
      <c r="J16" s="13" t="inlineStr">
        <is>
          <t>Total</t>
        </is>
      </c>
      <c r="K16" s="14" t="n">
        <v>1</v>
      </c>
      <c r="L16" s="28">
        <f>IF(A16="","",IFERROR(I16*K16,""))</f>
        <v/>
      </c>
      <c r="M16" s="13" t="inlineStr">
        <is>
          <t>A confirmar</t>
        </is>
      </c>
      <c r="N16" s="10" t="inlineStr">
        <is>
          <t>Confirmar dados</t>
        </is>
      </c>
      <c r="O16" s="10" t="inlineStr"/>
      <c r="P16" s="8">
        <f>IF(OR(A16="",B16="",E16=""),"",IFERROR(TRIM(B16)&amp;"|"&amp;UPPER(TRIM(E16)),""))</f>
        <v/>
      </c>
      <c r="Q16" s="8">
        <f>IF(P16="","",IFERROR(COUNTIF('e-Fatura'!$R$8:$R$107,P16),0))</f>
        <v/>
      </c>
      <c r="R16" s="8">
        <f>IF(OR(P16="",F16="",G16="",H16="",I16=""),"",IFERROR(SUMPRODUCT(('e-Fatura'!$R$8:$R$107=P16)*(INT('e-Fatura'!$F$8:$F$107)=INT(F16))*(ABS('e-Fatura'!$G$8:$G$107-G16)&lt;='Instruções'!$B$25)*(ABS('e-Fatura'!$H$8:$H$107-H16)&lt;='Instruções'!$B$25)*(ABS('e-Fatura'!$I$8:$I$107-I16)&lt;='Instruções'!$B$25)),0))</f>
        <v/>
      </c>
      <c r="S16" s="8">
        <f>IF(P16="","",IFERROR(COUNTIF($P$8:$P$107,P16),0))</f>
        <v/>
      </c>
      <c r="T16" s="8">
        <f>IF(A16="","",IFERROR(IF(OR(P16="",F16="",G16="",H16="",I16=""),"Completar campos de conciliação",IF(Q16=0,"Ausente da listagem e-Fatura",IF(Q16&gt;1,"Múltiplas candidatas na listagem e-Fatura",IF(R16&gt;0,"Conciliada","Valores divergentes")))),"Rever dados"))</f>
        <v/>
      </c>
      <c r="U16" s="8">
        <f>IF(A16="","",IFERROR(IF(OR(G16="",H16="",I16=""),"Campos de valor incompletos",IF(ABS(I16-(G16+H16))&lt;='Instruções'!$B$25,"OK","Rever diferença base + IVA")),"Rever valores"))</f>
        <v/>
      </c>
    </row>
    <row r="17">
      <c r="A17" s="9" t="n"/>
      <c r="B17" s="9" t="n"/>
      <c r="C17" s="10" t="n"/>
      <c r="D17" s="9" t="n"/>
      <c r="E17" s="9" t="n"/>
      <c r="F17" s="26" t="n"/>
      <c r="G17" s="27" t="n"/>
      <c r="H17" s="27" t="n"/>
      <c r="I17" s="27" t="n"/>
      <c r="J17" s="13" t="n"/>
      <c r="K17" s="14" t="n"/>
      <c r="L17" s="28">
        <f>IF(A17="","",IFERROR(I17*K17,""))</f>
        <v/>
      </c>
      <c r="M17" s="13" t="n"/>
      <c r="N17" s="10" t="n"/>
      <c r="O17" s="10" t="n"/>
      <c r="P17" s="8">
        <f>IF(OR(A17="",B17="",E17=""),"",IFERROR(TRIM(B17)&amp;"|"&amp;UPPER(TRIM(E17)),""))</f>
        <v/>
      </c>
      <c r="Q17" s="8">
        <f>IF(P17="","",IFERROR(COUNTIF('e-Fatura'!$R$8:$R$107,P17),0))</f>
        <v/>
      </c>
      <c r="R17" s="8">
        <f>IF(OR(P17="",F17="",G17="",H17="",I17=""),"",IFERROR(SUMPRODUCT(('e-Fatura'!$R$8:$R$107=P17)*(INT('e-Fatura'!$F$8:$F$107)=INT(F17))*(ABS('e-Fatura'!$G$8:$G$107-G17)&lt;='Instruções'!$B$25)*(ABS('e-Fatura'!$H$8:$H$107-H17)&lt;='Instruções'!$B$25)*(ABS('e-Fatura'!$I$8:$I$107-I17)&lt;='Instruções'!$B$25)),0))</f>
        <v/>
      </c>
      <c r="S17" s="8">
        <f>IF(P17="","",IFERROR(COUNTIF($P$8:$P$107,P17),0))</f>
        <v/>
      </c>
      <c r="T17" s="8">
        <f>IF(A17="","",IFERROR(IF(OR(P17="",F17="",G17="",H17="",I17=""),"Completar campos de conciliação",IF(Q17=0,"Ausente da listagem e-Fatura",IF(Q17&gt;1,"Múltiplas candidatas na listagem e-Fatura",IF(R17&gt;0,"Conciliada","Valores divergentes")))),"Rever dados"))</f>
        <v/>
      </c>
      <c r="U17" s="8">
        <f>IF(A17="","",IFERROR(IF(OR(G17="",H17="",I17=""),"Campos de valor incompletos",IF(ABS(I17-(G17+H17))&lt;='Instruções'!$B$25,"OK","Rever diferença base + IVA")),"Rever valores"))</f>
        <v/>
      </c>
    </row>
    <row r="18">
      <c r="A18" s="9" t="n"/>
      <c r="B18" s="9" t="n"/>
      <c r="C18" s="10" t="n"/>
      <c r="D18" s="9" t="n"/>
      <c r="E18" s="9" t="n"/>
      <c r="F18" s="26" t="n"/>
      <c r="G18" s="27" t="n"/>
      <c r="H18" s="27" t="n"/>
      <c r="I18" s="27" t="n"/>
      <c r="J18" s="13" t="n"/>
      <c r="K18" s="14" t="n"/>
      <c r="L18" s="28">
        <f>IF(A18="","",IFERROR(I18*K18,""))</f>
        <v/>
      </c>
      <c r="M18" s="13" t="n"/>
      <c r="N18" s="10" t="n"/>
      <c r="O18" s="10" t="n"/>
      <c r="P18" s="8">
        <f>IF(OR(A18="",B18="",E18=""),"",IFERROR(TRIM(B18)&amp;"|"&amp;UPPER(TRIM(E18)),""))</f>
        <v/>
      </c>
      <c r="Q18" s="8">
        <f>IF(P18="","",IFERROR(COUNTIF('e-Fatura'!$R$8:$R$107,P18),0))</f>
        <v/>
      </c>
      <c r="R18" s="8">
        <f>IF(OR(P18="",F18="",G18="",H18="",I18=""),"",IFERROR(SUMPRODUCT(('e-Fatura'!$R$8:$R$107=P18)*(INT('e-Fatura'!$F$8:$F$107)=INT(F18))*(ABS('e-Fatura'!$G$8:$G$107-G18)&lt;='Instruções'!$B$25)*(ABS('e-Fatura'!$H$8:$H$107-H18)&lt;='Instruções'!$B$25)*(ABS('e-Fatura'!$I$8:$I$107-I18)&lt;='Instruções'!$B$25)),0))</f>
        <v/>
      </c>
      <c r="S18" s="8">
        <f>IF(P18="","",IFERROR(COUNTIF($P$8:$P$107,P18),0))</f>
        <v/>
      </c>
      <c r="T18" s="8">
        <f>IF(A18="","",IFERROR(IF(OR(P18="",F18="",G18="",H18="",I18=""),"Completar campos de conciliação",IF(Q18=0,"Ausente da listagem e-Fatura",IF(Q18&gt;1,"Múltiplas candidatas na listagem e-Fatura",IF(R18&gt;0,"Conciliada","Valores divergentes")))),"Rever dados"))</f>
        <v/>
      </c>
      <c r="U18" s="8">
        <f>IF(A18="","",IFERROR(IF(OR(G18="",H18="",I18=""),"Campos de valor incompletos",IF(ABS(I18-(G18+H18))&lt;='Instruções'!$B$25,"OK","Rever diferença base + IVA")),"Rever valores"))</f>
        <v/>
      </c>
    </row>
    <row r="19">
      <c r="A19" s="9" t="n"/>
      <c r="B19" s="9" t="n"/>
      <c r="C19" s="10" t="n"/>
      <c r="D19" s="9" t="n"/>
      <c r="E19" s="9" t="n"/>
      <c r="F19" s="26" t="n"/>
      <c r="G19" s="27" t="n"/>
      <c r="H19" s="27" t="n"/>
      <c r="I19" s="27" t="n"/>
      <c r="J19" s="13" t="n"/>
      <c r="K19" s="14" t="n"/>
      <c r="L19" s="28">
        <f>IF(A19="","",IFERROR(I19*K19,""))</f>
        <v/>
      </c>
      <c r="M19" s="13" t="n"/>
      <c r="N19" s="10" t="n"/>
      <c r="O19" s="10" t="n"/>
      <c r="P19" s="8">
        <f>IF(OR(A19="",B19="",E19=""),"",IFERROR(TRIM(B19)&amp;"|"&amp;UPPER(TRIM(E19)),""))</f>
        <v/>
      </c>
      <c r="Q19" s="8">
        <f>IF(P19="","",IFERROR(COUNTIF('e-Fatura'!$R$8:$R$107,P19),0))</f>
        <v/>
      </c>
      <c r="R19" s="8">
        <f>IF(OR(P19="",F19="",G19="",H19="",I19=""),"",IFERROR(SUMPRODUCT(('e-Fatura'!$R$8:$R$107=P19)*(INT('e-Fatura'!$F$8:$F$107)=INT(F19))*(ABS('e-Fatura'!$G$8:$G$107-G19)&lt;='Instruções'!$B$25)*(ABS('e-Fatura'!$H$8:$H$107-H19)&lt;='Instruções'!$B$25)*(ABS('e-Fatura'!$I$8:$I$107-I19)&lt;='Instruções'!$B$25)),0))</f>
        <v/>
      </c>
      <c r="S19" s="8">
        <f>IF(P19="","",IFERROR(COUNTIF($P$8:$P$107,P19),0))</f>
        <v/>
      </c>
      <c r="T19" s="8">
        <f>IF(A19="","",IFERROR(IF(OR(P19="",F19="",G19="",H19="",I19=""),"Completar campos de conciliação",IF(Q19=0,"Ausente da listagem e-Fatura",IF(Q19&gt;1,"Múltiplas candidatas na listagem e-Fatura",IF(R19&gt;0,"Conciliada","Valores divergentes")))),"Rever dados"))</f>
        <v/>
      </c>
      <c r="U19" s="8">
        <f>IF(A19="","",IFERROR(IF(OR(G19="",H19="",I19=""),"Campos de valor incompletos",IF(ABS(I19-(G19+H19))&lt;='Instruções'!$B$25,"OK","Rever diferença base + IVA")),"Rever valores"))</f>
        <v/>
      </c>
    </row>
    <row r="20">
      <c r="A20" s="9" t="n"/>
      <c r="B20" s="9" t="n"/>
      <c r="C20" s="10" t="n"/>
      <c r="D20" s="9" t="n"/>
      <c r="E20" s="9" t="n"/>
      <c r="F20" s="26" t="n"/>
      <c r="G20" s="27" t="n"/>
      <c r="H20" s="27" t="n"/>
      <c r="I20" s="27" t="n"/>
      <c r="J20" s="13" t="n"/>
      <c r="K20" s="14" t="n"/>
      <c r="L20" s="28">
        <f>IF(A20="","",IFERROR(I20*K20,""))</f>
        <v/>
      </c>
      <c r="M20" s="13" t="n"/>
      <c r="N20" s="10" t="n"/>
      <c r="O20" s="10" t="n"/>
      <c r="P20" s="8">
        <f>IF(OR(A20="",B20="",E20=""),"",IFERROR(TRIM(B20)&amp;"|"&amp;UPPER(TRIM(E20)),""))</f>
        <v/>
      </c>
      <c r="Q20" s="8">
        <f>IF(P20="","",IFERROR(COUNTIF('e-Fatura'!$R$8:$R$107,P20),0))</f>
        <v/>
      </c>
      <c r="R20" s="8">
        <f>IF(OR(P20="",F20="",G20="",H20="",I20=""),"",IFERROR(SUMPRODUCT(('e-Fatura'!$R$8:$R$107=P20)*(INT('e-Fatura'!$F$8:$F$107)=INT(F20))*(ABS('e-Fatura'!$G$8:$G$107-G20)&lt;='Instruções'!$B$25)*(ABS('e-Fatura'!$H$8:$H$107-H20)&lt;='Instruções'!$B$25)*(ABS('e-Fatura'!$I$8:$I$107-I20)&lt;='Instruções'!$B$25)),0))</f>
        <v/>
      </c>
      <c r="S20" s="8">
        <f>IF(P20="","",IFERROR(COUNTIF($P$8:$P$107,P20),0))</f>
        <v/>
      </c>
      <c r="T20" s="8">
        <f>IF(A20="","",IFERROR(IF(OR(P20="",F20="",G20="",H20="",I20=""),"Completar campos de conciliação",IF(Q20=0,"Ausente da listagem e-Fatura",IF(Q20&gt;1,"Múltiplas candidatas na listagem e-Fatura",IF(R20&gt;0,"Conciliada","Valores divergentes")))),"Rever dados"))</f>
        <v/>
      </c>
      <c r="U20" s="8">
        <f>IF(A20="","",IFERROR(IF(OR(G20="",H20="",I20=""),"Campos de valor incompletos",IF(ABS(I20-(G20+H20))&lt;='Instruções'!$B$25,"OK","Rever diferença base + IVA")),"Rever valores"))</f>
        <v/>
      </c>
    </row>
    <row r="21">
      <c r="A21" s="9" t="n"/>
      <c r="B21" s="9" t="n"/>
      <c r="C21" s="10" t="n"/>
      <c r="D21" s="9" t="n"/>
      <c r="E21" s="9" t="n"/>
      <c r="F21" s="26" t="n"/>
      <c r="G21" s="27" t="n"/>
      <c r="H21" s="27" t="n"/>
      <c r="I21" s="27" t="n"/>
      <c r="J21" s="13" t="n"/>
      <c r="K21" s="14" t="n"/>
      <c r="L21" s="28">
        <f>IF(A21="","",IFERROR(I21*K21,""))</f>
        <v/>
      </c>
      <c r="M21" s="13" t="n"/>
      <c r="N21" s="10" t="n"/>
      <c r="O21" s="10" t="n"/>
      <c r="P21" s="8">
        <f>IF(OR(A21="",B21="",E21=""),"",IFERROR(TRIM(B21)&amp;"|"&amp;UPPER(TRIM(E21)),""))</f>
        <v/>
      </c>
      <c r="Q21" s="8">
        <f>IF(P21="","",IFERROR(COUNTIF('e-Fatura'!$R$8:$R$107,P21),0))</f>
        <v/>
      </c>
      <c r="R21" s="8">
        <f>IF(OR(P21="",F21="",G21="",H21="",I21=""),"",IFERROR(SUMPRODUCT(('e-Fatura'!$R$8:$R$107=P21)*(INT('e-Fatura'!$F$8:$F$107)=INT(F21))*(ABS('e-Fatura'!$G$8:$G$107-G21)&lt;='Instruções'!$B$25)*(ABS('e-Fatura'!$H$8:$H$107-H21)&lt;='Instruções'!$B$25)*(ABS('e-Fatura'!$I$8:$I$107-I21)&lt;='Instruções'!$B$25)),0))</f>
        <v/>
      </c>
      <c r="S21" s="8">
        <f>IF(P21="","",IFERROR(COUNTIF($P$8:$P$107,P21),0))</f>
        <v/>
      </c>
      <c r="T21" s="8">
        <f>IF(A21="","",IFERROR(IF(OR(P21="",F21="",G21="",H21="",I21=""),"Completar campos de conciliação",IF(Q21=0,"Ausente da listagem e-Fatura",IF(Q21&gt;1,"Múltiplas candidatas na listagem e-Fatura",IF(R21&gt;0,"Conciliada","Valores divergentes")))),"Rever dados"))</f>
        <v/>
      </c>
      <c r="U21" s="8">
        <f>IF(A21="","",IFERROR(IF(OR(G21="",H21="",I21=""),"Campos de valor incompletos",IF(ABS(I21-(G21+H21))&lt;='Instruções'!$B$25,"OK","Rever diferença base + IVA")),"Rever valores"))</f>
        <v/>
      </c>
    </row>
    <row r="22">
      <c r="A22" s="9" t="n"/>
      <c r="B22" s="9" t="n"/>
      <c r="C22" s="10" t="n"/>
      <c r="D22" s="9" t="n"/>
      <c r="E22" s="9" t="n"/>
      <c r="F22" s="26" t="n"/>
      <c r="G22" s="27" t="n"/>
      <c r="H22" s="27" t="n"/>
      <c r="I22" s="27" t="n"/>
      <c r="J22" s="13" t="n"/>
      <c r="K22" s="14" t="n"/>
      <c r="L22" s="28">
        <f>IF(A22="","",IFERROR(I22*K22,""))</f>
        <v/>
      </c>
      <c r="M22" s="13" t="n"/>
      <c r="N22" s="10" t="n"/>
      <c r="O22" s="10" t="n"/>
      <c r="P22" s="8">
        <f>IF(OR(A22="",B22="",E22=""),"",IFERROR(TRIM(B22)&amp;"|"&amp;UPPER(TRIM(E22)),""))</f>
        <v/>
      </c>
      <c r="Q22" s="8">
        <f>IF(P22="","",IFERROR(COUNTIF('e-Fatura'!$R$8:$R$107,P22),0))</f>
        <v/>
      </c>
      <c r="R22" s="8">
        <f>IF(OR(P22="",F22="",G22="",H22="",I22=""),"",IFERROR(SUMPRODUCT(('e-Fatura'!$R$8:$R$107=P22)*(INT('e-Fatura'!$F$8:$F$107)=INT(F22))*(ABS('e-Fatura'!$G$8:$G$107-G22)&lt;='Instruções'!$B$25)*(ABS('e-Fatura'!$H$8:$H$107-H22)&lt;='Instruções'!$B$25)*(ABS('e-Fatura'!$I$8:$I$107-I22)&lt;='Instruções'!$B$25)),0))</f>
        <v/>
      </c>
      <c r="S22" s="8">
        <f>IF(P22="","",IFERROR(COUNTIF($P$8:$P$107,P22),0))</f>
        <v/>
      </c>
      <c r="T22" s="8">
        <f>IF(A22="","",IFERROR(IF(OR(P22="",F22="",G22="",H22="",I22=""),"Completar campos de conciliação",IF(Q22=0,"Ausente da listagem e-Fatura",IF(Q22&gt;1,"Múltiplas candidatas na listagem e-Fatura",IF(R22&gt;0,"Conciliada","Valores divergentes")))),"Rever dados"))</f>
        <v/>
      </c>
      <c r="U22" s="8">
        <f>IF(A22="","",IFERROR(IF(OR(G22="",H22="",I22=""),"Campos de valor incompletos",IF(ABS(I22-(G22+H22))&lt;='Instruções'!$B$25,"OK","Rever diferença base + IVA")),"Rever valores"))</f>
        <v/>
      </c>
    </row>
    <row r="23">
      <c r="A23" s="9" t="n"/>
      <c r="B23" s="9" t="n"/>
      <c r="C23" s="10" t="n"/>
      <c r="D23" s="9" t="n"/>
      <c r="E23" s="9" t="n"/>
      <c r="F23" s="26" t="n"/>
      <c r="G23" s="27" t="n"/>
      <c r="H23" s="27" t="n"/>
      <c r="I23" s="27" t="n"/>
      <c r="J23" s="13" t="n"/>
      <c r="K23" s="14" t="n"/>
      <c r="L23" s="28">
        <f>IF(A23="","",IFERROR(I23*K23,""))</f>
        <v/>
      </c>
      <c r="M23" s="13" t="n"/>
      <c r="N23" s="10" t="n"/>
      <c r="O23" s="10" t="n"/>
      <c r="P23" s="8">
        <f>IF(OR(A23="",B23="",E23=""),"",IFERROR(TRIM(B23)&amp;"|"&amp;UPPER(TRIM(E23)),""))</f>
        <v/>
      </c>
      <c r="Q23" s="8">
        <f>IF(P23="","",IFERROR(COUNTIF('e-Fatura'!$R$8:$R$107,P23),0))</f>
        <v/>
      </c>
      <c r="R23" s="8">
        <f>IF(OR(P23="",F23="",G23="",H23="",I23=""),"",IFERROR(SUMPRODUCT(('e-Fatura'!$R$8:$R$107=P23)*(INT('e-Fatura'!$F$8:$F$107)=INT(F23))*(ABS('e-Fatura'!$G$8:$G$107-G23)&lt;='Instruções'!$B$25)*(ABS('e-Fatura'!$H$8:$H$107-H23)&lt;='Instruções'!$B$25)*(ABS('e-Fatura'!$I$8:$I$107-I23)&lt;='Instruções'!$B$25)),0))</f>
        <v/>
      </c>
      <c r="S23" s="8">
        <f>IF(P23="","",IFERROR(COUNTIF($P$8:$P$107,P23),0))</f>
        <v/>
      </c>
      <c r="T23" s="8">
        <f>IF(A23="","",IFERROR(IF(OR(P23="",F23="",G23="",H23="",I23=""),"Completar campos de conciliação",IF(Q23=0,"Ausente da listagem e-Fatura",IF(Q23&gt;1,"Múltiplas candidatas na listagem e-Fatura",IF(R23&gt;0,"Conciliada","Valores divergentes")))),"Rever dados"))</f>
        <v/>
      </c>
      <c r="U23" s="8">
        <f>IF(A23="","",IFERROR(IF(OR(G23="",H23="",I23=""),"Campos de valor incompletos",IF(ABS(I23-(G23+H23))&lt;='Instruções'!$B$25,"OK","Rever diferença base + IVA")),"Rever valores"))</f>
        <v/>
      </c>
    </row>
    <row r="24">
      <c r="A24" s="9" t="n"/>
      <c r="B24" s="9" t="n"/>
      <c r="C24" s="10" t="n"/>
      <c r="D24" s="9" t="n"/>
      <c r="E24" s="9" t="n"/>
      <c r="F24" s="26" t="n"/>
      <c r="G24" s="27" t="n"/>
      <c r="H24" s="27" t="n"/>
      <c r="I24" s="27" t="n"/>
      <c r="J24" s="13" t="n"/>
      <c r="K24" s="14" t="n"/>
      <c r="L24" s="28">
        <f>IF(A24="","",IFERROR(I24*K24,""))</f>
        <v/>
      </c>
      <c r="M24" s="13" t="n"/>
      <c r="N24" s="10" t="n"/>
      <c r="O24" s="10" t="n"/>
      <c r="P24" s="8">
        <f>IF(OR(A24="",B24="",E24=""),"",IFERROR(TRIM(B24)&amp;"|"&amp;UPPER(TRIM(E24)),""))</f>
        <v/>
      </c>
      <c r="Q24" s="8">
        <f>IF(P24="","",IFERROR(COUNTIF('e-Fatura'!$R$8:$R$107,P24),0))</f>
        <v/>
      </c>
      <c r="R24" s="8">
        <f>IF(OR(P24="",F24="",G24="",H24="",I24=""),"",IFERROR(SUMPRODUCT(('e-Fatura'!$R$8:$R$107=P24)*(INT('e-Fatura'!$F$8:$F$107)=INT(F24))*(ABS('e-Fatura'!$G$8:$G$107-G24)&lt;='Instruções'!$B$25)*(ABS('e-Fatura'!$H$8:$H$107-H24)&lt;='Instruções'!$B$25)*(ABS('e-Fatura'!$I$8:$I$107-I24)&lt;='Instruções'!$B$25)),0))</f>
        <v/>
      </c>
      <c r="S24" s="8">
        <f>IF(P24="","",IFERROR(COUNTIF($P$8:$P$107,P24),0))</f>
        <v/>
      </c>
      <c r="T24" s="8">
        <f>IF(A24="","",IFERROR(IF(OR(P24="",F24="",G24="",H24="",I24=""),"Completar campos de conciliação",IF(Q24=0,"Ausente da listagem e-Fatura",IF(Q24&gt;1,"Múltiplas candidatas na listagem e-Fatura",IF(R24&gt;0,"Conciliada","Valores divergentes")))),"Rever dados"))</f>
        <v/>
      </c>
      <c r="U24" s="8">
        <f>IF(A24="","",IFERROR(IF(OR(G24="",H24="",I24=""),"Campos de valor incompletos",IF(ABS(I24-(G24+H24))&lt;='Instruções'!$B$25,"OK","Rever diferença base + IVA")),"Rever valores"))</f>
        <v/>
      </c>
    </row>
    <row r="25">
      <c r="A25" s="9" t="n"/>
      <c r="B25" s="9" t="n"/>
      <c r="C25" s="10" t="n"/>
      <c r="D25" s="9" t="n"/>
      <c r="E25" s="9" t="n"/>
      <c r="F25" s="26" t="n"/>
      <c r="G25" s="27" t="n"/>
      <c r="H25" s="27" t="n"/>
      <c r="I25" s="27" t="n"/>
      <c r="J25" s="13" t="n"/>
      <c r="K25" s="14" t="n"/>
      <c r="L25" s="28">
        <f>IF(A25="","",IFERROR(I25*K25,""))</f>
        <v/>
      </c>
      <c r="M25" s="13" t="n"/>
      <c r="N25" s="10" t="n"/>
      <c r="O25" s="10" t="n"/>
      <c r="P25" s="8">
        <f>IF(OR(A25="",B25="",E25=""),"",IFERROR(TRIM(B25)&amp;"|"&amp;UPPER(TRIM(E25)),""))</f>
        <v/>
      </c>
      <c r="Q25" s="8">
        <f>IF(P25="","",IFERROR(COUNTIF('e-Fatura'!$R$8:$R$107,P25),0))</f>
        <v/>
      </c>
      <c r="R25" s="8">
        <f>IF(OR(P25="",F25="",G25="",H25="",I25=""),"",IFERROR(SUMPRODUCT(('e-Fatura'!$R$8:$R$107=P25)*(INT('e-Fatura'!$F$8:$F$107)=INT(F25))*(ABS('e-Fatura'!$G$8:$G$107-G25)&lt;='Instruções'!$B$25)*(ABS('e-Fatura'!$H$8:$H$107-H25)&lt;='Instruções'!$B$25)*(ABS('e-Fatura'!$I$8:$I$107-I25)&lt;='Instruções'!$B$25)),0))</f>
        <v/>
      </c>
      <c r="S25" s="8">
        <f>IF(P25="","",IFERROR(COUNTIF($P$8:$P$107,P25),0))</f>
        <v/>
      </c>
      <c r="T25" s="8">
        <f>IF(A25="","",IFERROR(IF(OR(P25="",F25="",G25="",H25="",I25=""),"Completar campos de conciliação",IF(Q25=0,"Ausente da listagem e-Fatura",IF(Q25&gt;1,"Múltiplas candidatas na listagem e-Fatura",IF(R25&gt;0,"Conciliada","Valores divergentes")))),"Rever dados"))</f>
        <v/>
      </c>
      <c r="U25" s="8">
        <f>IF(A25="","",IFERROR(IF(OR(G25="",H25="",I25=""),"Campos de valor incompletos",IF(ABS(I25-(G25+H25))&lt;='Instruções'!$B$25,"OK","Rever diferença base + IVA")),"Rever valores"))</f>
        <v/>
      </c>
    </row>
    <row r="26">
      <c r="A26" s="9" t="n"/>
      <c r="B26" s="9" t="n"/>
      <c r="C26" s="10" t="n"/>
      <c r="D26" s="9" t="n"/>
      <c r="E26" s="9" t="n"/>
      <c r="F26" s="26" t="n"/>
      <c r="G26" s="27" t="n"/>
      <c r="H26" s="27" t="n"/>
      <c r="I26" s="27" t="n"/>
      <c r="J26" s="13" t="n"/>
      <c r="K26" s="14" t="n"/>
      <c r="L26" s="28">
        <f>IF(A26="","",IFERROR(I26*K26,""))</f>
        <v/>
      </c>
      <c r="M26" s="13" t="n"/>
      <c r="N26" s="10" t="n"/>
      <c r="O26" s="10" t="n"/>
      <c r="P26" s="8">
        <f>IF(OR(A26="",B26="",E26=""),"",IFERROR(TRIM(B26)&amp;"|"&amp;UPPER(TRIM(E26)),""))</f>
        <v/>
      </c>
      <c r="Q26" s="8">
        <f>IF(P26="","",IFERROR(COUNTIF('e-Fatura'!$R$8:$R$107,P26),0))</f>
        <v/>
      </c>
      <c r="R26" s="8">
        <f>IF(OR(P26="",F26="",G26="",H26="",I26=""),"",IFERROR(SUMPRODUCT(('e-Fatura'!$R$8:$R$107=P26)*(INT('e-Fatura'!$F$8:$F$107)=INT(F26))*(ABS('e-Fatura'!$G$8:$G$107-G26)&lt;='Instruções'!$B$25)*(ABS('e-Fatura'!$H$8:$H$107-H26)&lt;='Instruções'!$B$25)*(ABS('e-Fatura'!$I$8:$I$107-I26)&lt;='Instruções'!$B$25)),0))</f>
        <v/>
      </c>
      <c r="S26" s="8">
        <f>IF(P26="","",IFERROR(COUNTIF($P$8:$P$107,P26),0))</f>
        <v/>
      </c>
      <c r="T26" s="8">
        <f>IF(A26="","",IFERROR(IF(OR(P26="",F26="",G26="",H26="",I26=""),"Completar campos de conciliação",IF(Q26=0,"Ausente da listagem e-Fatura",IF(Q26&gt;1,"Múltiplas candidatas na listagem e-Fatura",IF(R26&gt;0,"Conciliada","Valores divergentes")))),"Rever dados"))</f>
        <v/>
      </c>
      <c r="U26" s="8">
        <f>IF(A26="","",IFERROR(IF(OR(G26="",H26="",I26=""),"Campos de valor incompletos",IF(ABS(I26-(G26+H26))&lt;='Instruções'!$B$25,"OK","Rever diferença base + IVA")),"Rever valores"))</f>
        <v/>
      </c>
    </row>
    <row r="27">
      <c r="A27" s="9" t="n"/>
      <c r="B27" s="9" t="n"/>
      <c r="C27" s="10" t="n"/>
      <c r="D27" s="9" t="n"/>
      <c r="E27" s="9" t="n"/>
      <c r="F27" s="26" t="n"/>
      <c r="G27" s="27" t="n"/>
      <c r="H27" s="27" t="n"/>
      <c r="I27" s="27" t="n"/>
      <c r="J27" s="13" t="n"/>
      <c r="K27" s="14" t="n"/>
      <c r="L27" s="28">
        <f>IF(A27="","",IFERROR(I27*K27,""))</f>
        <v/>
      </c>
      <c r="M27" s="13" t="n"/>
      <c r="N27" s="10" t="n"/>
      <c r="O27" s="10" t="n"/>
      <c r="P27" s="8">
        <f>IF(OR(A27="",B27="",E27=""),"",IFERROR(TRIM(B27)&amp;"|"&amp;UPPER(TRIM(E27)),""))</f>
        <v/>
      </c>
      <c r="Q27" s="8">
        <f>IF(P27="","",IFERROR(COUNTIF('e-Fatura'!$R$8:$R$107,P27),0))</f>
        <v/>
      </c>
      <c r="R27" s="8">
        <f>IF(OR(P27="",F27="",G27="",H27="",I27=""),"",IFERROR(SUMPRODUCT(('e-Fatura'!$R$8:$R$107=P27)*(INT('e-Fatura'!$F$8:$F$107)=INT(F27))*(ABS('e-Fatura'!$G$8:$G$107-G27)&lt;='Instruções'!$B$25)*(ABS('e-Fatura'!$H$8:$H$107-H27)&lt;='Instruções'!$B$25)*(ABS('e-Fatura'!$I$8:$I$107-I27)&lt;='Instruções'!$B$25)),0))</f>
        <v/>
      </c>
      <c r="S27" s="8">
        <f>IF(P27="","",IFERROR(COUNTIF($P$8:$P$107,P27),0))</f>
        <v/>
      </c>
      <c r="T27" s="8">
        <f>IF(A27="","",IFERROR(IF(OR(P27="",F27="",G27="",H27="",I27=""),"Completar campos de conciliação",IF(Q27=0,"Ausente da listagem e-Fatura",IF(Q27&gt;1,"Múltiplas candidatas na listagem e-Fatura",IF(R27&gt;0,"Conciliada","Valores divergentes")))),"Rever dados"))</f>
        <v/>
      </c>
      <c r="U27" s="8">
        <f>IF(A27="","",IFERROR(IF(OR(G27="",H27="",I27=""),"Campos de valor incompletos",IF(ABS(I27-(G27+H27))&lt;='Instruções'!$B$25,"OK","Rever diferença base + IVA")),"Rever valores"))</f>
        <v/>
      </c>
    </row>
    <row r="28">
      <c r="A28" s="9" t="n"/>
      <c r="B28" s="9" t="n"/>
      <c r="C28" s="10" t="n"/>
      <c r="D28" s="9" t="n"/>
      <c r="E28" s="9" t="n"/>
      <c r="F28" s="26" t="n"/>
      <c r="G28" s="27" t="n"/>
      <c r="H28" s="27" t="n"/>
      <c r="I28" s="27" t="n"/>
      <c r="J28" s="13" t="n"/>
      <c r="K28" s="14" t="n"/>
      <c r="L28" s="28">
        <f>IF(A28="","",IFERROR(I28*K28,""))</f>
        <v/>
      </c>
      <c r="M28" s="13" t="n"/>
      <c r="N28" s="10" t="n"/>
      <c r="O28" s="10" t="n"/>
      <c r="P28" s="8">
        <f>IF(OR(A28="",B28="",E28=""),"",IFERROR(TRIM(B28)&amp;"|"&amp;UPPER(TRIM(E28)),""))</f>
        <v/>
      </c>
      <c r="Q28" s="8">
        <f>IF(P28="","",IFERROR(COUNTIF('e-Fatura'!$R$8:$R$107,P28),0))</f>
        <v/>
      </c>
      <c r="R28" s="8">
        <f>IF(OR(P28="",F28="",G28="",H28="",I28=""),"",IFERROR(SUMPRODUCT(('e-Fatura'!$R$8:$R$107=P28)*(INT('e-Fatura'!$F$8:$F$107)=INT(F28))*(ABS('e-Fatura'!$G$8:$G$107-G28)&lt;='Instruções'!$B$25)*(ABS('e-Fatura'!$H$8:$H$107-H28)&lt;='Instruções'!$B$25)*(ABS('e-Fatura'!$I$8:$I$107-I28)&lt;='Instruções'!$B$25)),0))</f>
        <v/>
      </c>
      <c r="S28" s="8">
        <f>IF(P28="","",IFERROR(COUNTIF($P$8:$P$107,P28),0))</f>
        <v/>
      </c>
      <c r="T28" s="8">
        <f>IF(A28="","",IFERROR(IF(OR(P28="",F28="",G28="",H28="",I28=""),"Completar campos de conciliação",IF(Q28=0,"Ausente da listagem e-Fatura",IF(Q28&gt;1,"Múltiplas candidatas na listagem e-Fatura",IF(R28&gt;0,"Conciliada","Valores divergentes")))),"Rever dados"))</f>
        <v/>
      </c>
      <c r="U28" s="8">
        <f>IF(A28="","",IFERROR(IF(OR(G28="",H28="",I28=""),"Campos de valor incompletos",IF(ABS(I28-(G28+H28))&lt;='Instruções'!$B$25,"OK","Rever diferença base + IVA")),"Rever valores"))</f>
        <v/>
      </c>
    </row>
    <row r="29">
      <c r="A29" s="9" t="n"/>
      <c r="B29" s="9" t="n"/>
      <c r="C29" s="10" t="n"/>
      <c r="D29" s="9" t="n"/>
      <c r="E29" s="9" t="n"/>
      <c r="F29" s="26" t="n"/>
      <c r="G29" s="27" t="n"/>
      <c r="H29" s="27" t="n"/>
      <c r="I29" s="27" t="n"/>
      <c r="J29" s="13" t="n"/>
      <c r="K29" s="14" t="n"/>
      <c r="L29" s="28">
        <f>IF(A29="","",IFERROR(I29*K29,""))</f>
        <v/>
      </c>
      <c r="M29" s="13" t="n"/>
      <c r="N29" s="10" t="n"/>
      <c r="O29" s="10" t="n"/>
      <c r="P29" s="8">
        <f>IF(OR(A29="",B29="",E29=""),"",IFERROR(TRIM(B29)&amp;"|"&amp;UPPER(TRIM(E29)),""))</f>
        <v/>
      </c>
      <c r="Q29" s="8">
        <f>IF(P29="","",IFERROR(COUNTIF('e-Fatura'!$R$8:$R$107,P29),0))</f>
        <v/>
      </c>
      <c r="R29" s="8">
        <f>IF(OR(P29="",F29="",G29="",H29="",I29=""),"",IFERROR(SUMPRODUCT(('e-Fatura'!$R$8:$R$107=P29)*(INT('e-Fatura'!$F$8:$F$107)=INT(F29))*(ABS('e-Fatura'!$G$8:$G$107-G29)&lt;='Instruções'!$B$25)*(ABS('e-Fatura'!$H$8:$H$107-H29)&lt;='Instruções'!$B$25)*(ABS('e-Fatura'!$I$8:$I$107-I29)&lt;='Instruções'!$B$25)),0))</f>
        <v/>
      </c>
      <c r="S29" s="8">
        <f>IF(P29="","",IFERROR(COUNTIF($P$8:$P$107,P29),0))</f>
        <v/>
      </c>
      <c r="T29" s="8">
        <f>IF(A29="","",IFERROR(IF(OR(P29="",F29="",G29="",H29="",I29=""),"Completar campos de conciliação",IF(Q29=0,"Ausente da listagem e-Fatura",IF(Q29&gt;1,"Múltiplas candidatas na listagem e-Fatura",IF(R29&gt;0,"Conciliada","Valores divergentes")))),"Rever dados"))</f>
        <v/>
      </c>
      <c r="U29" s="8">
        <f>IF(A29="","",IFERROR(IF(OR(G29="",H29="",I29=""),"Campos de valor incompletos",IF(ABS(I29-(G29+H29))&lt;='Instruções'!$B$25,"OK","Rever diferença base + IVA")),"Rever valores"))</f>
        <v/>
      </c>
    </row>
    <row r="30">
      <c r="A30" s="9" t="n"/>
      <c r="B30" s="9" t="n"/>
      <c r="C30" s="10" t="n"/>
      <c r="D30" s="9" t="n"/>
      <c r="E30" s="9" t="n"/>
      <c r="F30" s="26" t="n"/>
      <c r="G30" s="27" t="n"/>
      <c r="H30" s="27" t="n"/>
      <c r="I30" s="27" t="n"/>
      <c r="J30" s="13" t="n"/>
      <c r="K30" s="14" t="n"/>
      <c r="L30" s="28">
        <f>IF(A30="","",IFERROR(I30*K30,""))</f>
        <v/>
      </c>
      <c r="M30" s="13" t="n"/>
      <c r="N30" s="10" t="n"/>
      <c r="O30" s="10" t="n"/>
      <c r="P30" s="8">
        <f>IF(OR(A30="",B30="",E30=""),"",IFERROR(TRIM(B30)&amp;"|"&amp;UPPER(TRIM(E30)),""))</f>
        <v/>
      </c>
      <c r="Q30" s="8">
        <f>IF(P30="","",IFERROR(COUNTIF('e-Fatura'!$R$8:$R$107,P30),0))</f>
        <v/>
      </c>
      <c r="R30" s="8">
        <f>IF(OR(P30="",F30="",G30="",H30="",I30=""),"",IFERROR(SUMPRODUCT(('e-Fatura'!$R$8:$R$107=P30)*(INT('e-Fatura'!$F$8:$F$107)=INT(F30))*(ABS('e-Fatura'!$G$8:$G$107-G30)&lt;='Instruções'!$B$25)*(ABS('e-Fatura'!$H$8:$H$107-H30)&lt;='Instruções'!$B$25)*(ABS('e-Fatura'!$I$8:$I$107-I30)&lt;='Instruções'!$B$25)),0))</f>
        <v/>
      </c>
      <c r="S30" s="8">
        <f>IF(P30="","",IFERROR(COUNTIF($P$8:$P$107,P30),0))</f>
        <v/>
      </c>
      <c r="T30" s="8">
        <f>IF(A30="","",IFERROR(IF(OR(P30="",F30="",G30="",H30="",I30=""),"Completar campos de conciliação",IF(Q30=0,"Ausente da listagem e-Fatura",IF(Q30&gt;1,"Múltiplas candidatas na listagem e-Fatura",IF(R30&gt;0,"Conciliada","Valores divergentes")))),"Rever dados"))</f>
        <v/>
      </c>
      <c r="U30" s="8">
        <f>IF(A30="","",IFERROR(IF(OR(G30="",H30="",I30=""),"Campos de valor incompletos",IF(ABS(I30-(G30+H30))&lt;='Instruções'!$B$25,"OK","Rever diferença base + IVA")),"Rever valores"))</f>
        <v/>
      </c>
    </row>
    <row r="31">
      <c r="A31" s="9" t="n"/>
      <c r="B31" s="9" t="n"/>
      <c r="C31" s="10" t="n"/>
      <c r="D31" s="9" t="n"/>
      <c r="E31" s="9" t="n"/>
      <c r="F31" s="26" t="n"/>
      <c r="G31" s="27" t="n"/>
      <c r="H31" s="27" t="n"/>
      <c r="I31" s="27" t="n"/>
      <c r="J31" s="13" t="n"/>
      <c r="K31" s="14" t="n"/>
      <c r="L31" s="28">
        <f>IF(A31="","",IFERROR(I31*K31,""))</f>
        <v/>
      </c>
      <c r="M31" s="13" t="n"/>
      <c r="N31" s="10" t="n"/>
      <c r="O31" s="10" t="n"/>
      <c r="P31" s="8">
        <f>IF(OR(A31="",B31="",E31=""),"",IFERROR(TRIM(B31)&amp;"|"&amp;UPPER(TRIM(E31)),""))</f>
        <v/>
      </c>
      <c r="Q31" s="8">
        <f>IF(P31="","",IFERROR(COUNTIF('e-Fatura'!$R$8:$R$107,P31),0))</f>
        <v/>
      </c>
      <c r="R31" s="8">
        <f>IF(OR(P31="",F31="",G31="",H31="",I31=""),"",IFERROR(SUMPRODUCT(('e-Fatura'!$R$8:$R$107=P31)*(INT('e-Fatura'!$F$8:$F$107)=INT(F31))*(ABS('e-Fatura'!$G$8:$G$107-G31)&lt;='Instruções'!$B$25)*(ABS('e-Fatura'!$H$8:$H$107-H31)&lt;='Instruções'!$B$25)*(ABS('e-Fatura'!$I$8:$I$107-I31)&lt;='Instruções'!$B$25)),0))</f>
        <v/>
      </c>
      <c r="S31" s="8">
        <f>IF(P31="","",IFERROR(COUNTIF($P$8:$P$107,P31),0))</f>
        <v/>
      </c>
      <c r="T31" s="8">
        <f>IF(A31="","",IFERROR(IF(OR(P31="",F31="",G31="",H31="",I31=""),"Completar campos de conciliação",IF(Q31=0,"Ausente da listagem e-Fatura",IF(Q31&gt;1,"Múltiplas candidatas na listagem e-Fatura",IF(R31&gt;0,"Conciliada","Valores divergentes")))),"Rever dados"))</f>
        <v/>
      </c>
      <c r="U31" s="8">
        <f>IF(A31="","",IFERROR(IF(OR(G31="",H31="",I31=""),"Campos de valor incompletos",IF(ABS(I31-(G31+H31))&lt;='Instruções'!$B$25,"OK","Rever diferença base + IVA")),"Rever valores"))</f>
        <v/>
      </c>
    </row>
    <row r="32">
      <c r="A32" s="9" t="n"/>
      <c r="B32" s="9" t="n"/>
      <c r="C32" s="10" t="n"/>
      <c r="D32" s="9" t="n"/>
      <c r="E32" s="9" t="n"/>
      <c r="F32" s="26" t="n"/>
      <c r="G32" s="27" t="n"/>
      <c r="H32" s="27" t="n"/>
      <c r="I32" s="27" t="n"/>
      <c r="J32" s="13" t="n"/>
      <c r="K32" s="14" t="n"/>
      <c r="L32" s="28">
        <f>IF(A32="","",IFERROR(I32*K32,""))</f>
        <v/>
      </c>
      <c r="M32" s="13" t="n"/>
      <c r="N32" s="10" t="n"/>
      <c r="O32" s="10" t="n"/>
      <c r="P32" s="8">
        <f>IF(OR(A32="",B32="",E32=""),"",IFERROR(TRIM(B32)&amp;"|"&amp;UPPER(TRIM(E32)),""))</f>
        <v/>
      </c>
      <c r="Q32" s="8">
        <f>IF(P32="","",IFERROR(COUNTIF('e-Fatura'!$R$8:$R$107,P32),0))</f>
        <v/>
      </c>
      <c r="R32" s="8">
        <f>IF(OR(P32="",F32="",G32="",H32="",I32=""),"",IFERROR(SUMPRODUCT(('e-Fatura'!$R$8:$R$107=P32)*(INT('e-Fatura'!$F$8:$F$107)=INT(F32))*(ABS('e-Fatura'!$G$8:$G$107-G32)&lt;='Instruções'!$B$25)*(ABS('e-Fatura'!$H$8:$H$107-H32)&lt;='Instruções'!$B$25)*(ABS('e-Fatura'!$I$8:$I$107-I32)&lt;='Instruções'!$B$25)),0))</f>
        <v/>
      </c>
      <c r="S32" s="8">
        <f>IF(P32="","",IFERROR(COUNTIF($P$8:$P$107,P32),0))</f>
        <v/>
      </c>
      <c r="T32" s="8">
        <f>IF(A32="","",IFERROR(IF(OR(P32="",F32="",G32="",H32="",I32=""),"Completar campos de conciliação",IF(Q32=0,"Ausente da listagem e-Fatura",IF(Q32&gt;1,"Múltiplas candidatas na listagem e-Fatura",IF(R32&gt;0,"Conciliada","Valores divergentes")))),"Rever dados"))</f>
        <v/>
      </c>
      <c r="U32" s="8">
        <f>IF(A32="","",IFERROR(IF(OR(G32="",H32="",I32=""),"Campos de valor incompletos",IF(ABS(I32-(G32+H32))&lt;='Instruções'!$B$25,"OK","Rever diferença base + IVA")),"Rever valores"))</f>
        <v/>
      </c>
    </row>
    <row r="33">
      <c r="A33" s="9" t="n"/>
      <c r="B33" s="9" t="n"/>
      <c r="C33" s="10" t="n"/>
      <c r="D33" s="9" t="n"/>
      <c r="E33" s="9" t="n"/>
      <c r="F33" s="26" t="n"/>
      <c r="G33" s="27" t="n"/>
      <c r="H33" s="27" t="n"/>
      <c r="I33" s="27" t="n"/>
      <c r="J33" s="13" t="n"/>
      <c r="K33" s="14" t="n"/>
      <c r="L33" s="28">
        <f>IF(A33="","",IFERROR(I33*K33,""))</f>
        <v/>
      </c>
      <c r="M33" s="13" t="n"/>
      <c r="N33" s="10" t="n"/>
      <c r="O33" s="10" t="n"/>
      <c r="P33" s="8">
        <f>IF(OR(A33="",B33="",E33=""),"",IFERROR(TRIM(B33)&amp;"|"&amp;UPPER(TRIM(E33)),""))</f>
        <v/>
      </c>
      <c r="Q33" s="8">
        <f>IF(P33="","",IFERROR(COUNTIF('e-Fatura'!$R$8:$R$107,P33),0))</f>
        <v/>
      </c>
      <c r="R33" s="8">
        <f>IF(OR(P33="",F33="",G33="",H33="",I33=""),"",IFERROR(SUMPRODUCT(('e-Fatura'!$R$8:$R$107=P33)*(INT('e-Fatura'!$F$8:$F$107)=INT(F33))*(ABS('e-Fatura'!$G$8:$G$107-G33)&lt;='Instruções'!$B$25)*(ABS('e-Fatura'!$H$8:$H$107-H33)&lt;='Instruções'!$B$25)*(ABS('e-Fatura'!$I$8:$I$107-I33)&lt;='Instruções'!$B$25)),0))</f>
        <v/>
      </c>
      <c r="S33" s="8">
        <f>IF(P33="","",IFERROR(COUNTIF($P$8:$P$107,P33),0))</f>
        <v/>
      </c>
      <c r="T33" s="8">
        <f>IF(A33="","",IFERROR(IF(OR(P33="",F33="",G33="",H33="",I33=""),"Completar campos de conciliação",IF(Q33=0,"Ausente da listagem e-Fatura",IF(Q33&gt;1,"Múltiplas candidatas na listagem e-Fatura",IF(R33&gt;0,"Conciliada","Valores divergentes")))),"Rever dados"))</f>
        <v/>
      </c>
      <c r="U33" s="8">
        <f>IF(A33="","",IFERROR(IF(OR(G33="",H33="",I33=""),"Campos de valor incompletos",IF(ABS(I33-(G33+H33))&lt;='Instruções'!$B$25,"OK","Rever diferença base + IVA")),"Rever valores"))</f>
        <v/>
      </c>
    </row>
    <row r="34">
      <c r="A34" s="9" t="n"/>
      <c r="B34" s="9" t="n"/>
      <c r="C34" s="10" t="n"/>
      <c r="D34" s="9" t="n"/>
      <c r="E34" s="9" t="n"/>
      <c r="F34" s="26" t="n"/>
      <c r="G34" s="27" t="n"/>
      <c r="H34" s="27" t="n"/>
      <c r="I34" s="27" t="n"/>
      <c r="J34" s="13" t="n"/>
      <c r="K34" s="14" t="n"/>
      <c r="L34" s="28">
        <f>IF(A34="","",IFERROR(I34*K34,""))</f>
        <v/>
      </c>
      <c r="M34" s="13" t="n"/>
      <c r="N34" s="10" t="n"/>
      <c r="O34" s="10" t="n"/>
      <c r="P34" s="8">
        <f>IF(OR(A34="",B34="",E34=""),"",IFERROR(TRIM(B34)&amp;"|"&amp;UPPER(TRIM(E34)),""))</f>
        <v/>
      </c>
      <c r="Q34" s="8">
        <f>IF(P34="","",IFERROR(COUNTIF('e-Fatura'!$R$8:$R$107,P34),0))</f>
        <v/>
      </c>
      <c r="R34" s="8">
        <f>IF(OR(P34="",F34="",G34="",H34="",I34=""),"",IFERROR(SUMPRODUCT(('e-Fatura'!$R$8:$R$107=P34)*(INT('e-Fatura'!$F$8:$F$107)=INT(F34))*(ABS('e-Fatura'!$G$8:$G$107-G34)&lt;='Instruções'!$B$25)*(ABS('e-Fatura'!$H$8:$H$107-H34)&lt;='Instruções'!$B$25)*(ABS('e-Fatura'!$I$8:$I$107-I34)&lt;='Instruções'!$B$25)),0))</f>
        <v/>
      </c>
      <c r="S34" s="8">
        <f>IF(P34="","",IFERROR(COUNTIF($P$8:$P$107,P34),0))</f>
        <v/>
      </c>
      <c r="T34" s="8">
        <f>IF(A34="","",IFERROR(IF(OR(P34="",F34="",G34="",H34="",I34=""),"Completar campos de conciliação",IF(Q34=0,"Ausente da listagem e-Fatura",IF(Q34&gt;1,"Múltiplas candidatas na listagem e-Fatura",IF(R34&gt;0,"Conciliada","Valores divergentes")))),"Rever dados"))</f>
        <v/>
      </c>
      <c r="U34" s="8">
        <f>IF(A34="","",IFERROR(IF(OR(G34="",H34="",I34=""),"Campos de valor incompletos",IF(ABS(I34-(G34+H34))&lt;='Instruções'!$B$25,"OK","Rever diferença base + IVA")),"Rever valores"))</f>
        <v/>
      </c>
    </row>
    <row r="35">
      <c r="A35" s="9" t="n"/>
      <c r="B35" s="9" t="n"/>
      <c r="C35" s="10" t="n"/>
      <c r="D35" s="9" t="n"/>
      <c r="E35" s="9" t="n"/>
      <c r="F35" s="26" t="n"/>
      <c r="G35" s="27" t="n"/>
      <c r="H35" s="27" t="n"/>
      <c r="I35" s="27" t="n"/>
      <c r="J35" s="13" t="n"/>
      <c r="K35" s="14" t="n"/>
      <c r="L35" s="28">
        <f>IF(A35="","",IFERROR(I35*K35,""))</f>
        <v/>
      </c>
      <c r="M35" s="13" t="n"/>
      <c r="N35" s="10" t="n"/>
      <c r="O35" s="10" t="n"/>
      <c r="P35" s="8">
        <f>IF(OR(A35="",B35="",E35=""),"",IFERROR(TRIM(B35)&amp;"|"&amp;UPPER(TRIM(E35)),""))</f>
        <v/>
      </c>
      <c r="Q35" s="8">
        <f>IF(P35="","",IFERROR(COUNTIF('e-Fatura'!$R$8:$R$107,P35),0))</f>
        <v/>
      </c>
      <c r="R35" s="8">
        <f>IF(OR(P35="",F35="",G35="",H35="",I35=""),"",IFERROR(SUMPRODUCT(('e-Fatura'!$R$8:$R$107=P35)*(INT('e-Fatura'!$F$8:$F$107)=INT(F35))*(ABS('e-Fatura'!$G$8:$G$107-G35)&lt;='Instruções'!$B$25)*(ABS('e-Fatura'!$H$8:$H$107-H35)&lt;='Instruções'!$B$25)*(ABS('e-Fatura'!$I$8:$I$107-I35)&lt;='Instruções'!$B$25)),0))</f>
        <v/>
      </c>
      <c r="S35" s="8">
        <f>IF(P35="","",IFERROR(COUNTIF($P$8:$P$107,P35),0))</f>
        <v/>
      </c>
      <c r="T35" s="8">
        <f>IF(A35="","",IFERROR(IF(OR(P35="",F35="",G35="",H35="",I35=""),"Completar campos de conciliação",IF(Q35=0,"Ausente da listagem e-Fatura",IF(Q35&gt;1,"Múltiplas candidatas na listagem e-Fatura",IF(R35&gt;0,"Conciliada","Valores divergentes")))),"Rever dados"))</f>
        <v/>
      </c>
      <c r="U35" s="8">
        <f>IF(A35="","",IFERROR(IF(OR(G35="",H35="",I35=""),"Campos de valor incompletos",IF(ABS(I35-(G35+H35))&lt;='Instruções'!$B$25,"OK","Rever diferença base + IVA")),"Rever valores"))</f>
        <v/>
      </c>
    </row>
    <row r="36">
      <c r="A36" s="9" t="n"/>
      <c r="B36" s="9" t="n"/>
      <c r="C36" s="10" t="n"/>
      <c r="D36" s="9" t="n"/>
      <c r="E36" s="9" t="n"/>
      <c r="F36" s="26" t="n"/>
      <c r="G36" s="27" t="n"/>
      <c r="H36" s="27" t="n"/>
      <c r="I36" s="27" t="n"/>
      <c r="J36" s="13" t="n"/>
      <c r="K36" s="14" t="n"/>
      <c r="L36" s="28">
        <f>IF(A36="","",IFERROR(I36*K36,""))</f>
        <v/>
      </c>
      <c r="M36" s="13" t="n"/>
      <c r="N36" s="10" t="n"/>
      <c r="O36" s="10" t="n"/>
      <c r="P36" s="8">
        <f>IF(OR(A36="",B36="",E36=""),"",IFERROR(TRIM(B36)&amp;"|"&amp;UPPER(TRIM(E36)),""))</f>
        <v/>
      </c>
      <c r="Q36" s="8">
        <f>IF(P36="","",IFERROR(COUNTIF('e-Fatura'!$R$8:$R$107,P36),0))</f>
        <v/>
      </c>
      <c r="R36" s="8">
        <f>IF(OR(P36="",F36="",G36="",H36="",I36=""),"",IFERROR(SUMPRODUCT(('e-Fatura'!$R$8:$R$107=P36)*(INT('e-Fatura'!$F$8:$F$107)=INT(F36))*(ABS('e-Fatura'!$G$8:$G$107-G36)&lt;='Instruções'!$B$25)*(ABS('e-Fatura'!$H$8:$H$107-H36)&lt;='Instruções'!$B$25)*(ABS('e-Fatura'!$I$8:$I$107-I36)&lt;='Instruções'!$B$25)),0))</f>
        <v/>
      </c>
      <c r="S36" s="8">
        <f>IF(P36="","",IFERROR(COUNTIF($P$8:$P$107,P36),0))</f>
        <v/>
      </c>
      <c r="T36" s="8">
        <f>IF(A36="","",IFERROR(IF(OR(P36="",F36="",G36="",H36="",I36=""),"Completar campos de conciliação",IF(Q36=0,"Ausente da listagem e-Fatura",IF(Q36&gt;1,"Múltiplas candidatas na listagem e-Fatura",IF(R36&gt;0,"Conciliada","Valores divergentes")))),"Rever dados"))</f>
        <v/>
      </c>
      <c r="U36" s="8">
        <f>IF(A36="","",IFERROR(IF(OR(G36="",H36="",I36=""),"Campos de valor incompletos",IF(ABS(I36-(G36+H36))&lt;='Instruções'!$B$25,"OK","Rever diferença base + IVA")),"Rever valores"))</f>
        <v/>
      </c>
    </row>
    <row r="37">
      <c r="A37" s="9" t="n"/>
      <c r="B37" s="9" t="n"/>
      <c r="C37" s="10" t="n"/>
      <c r="D37" s="9" t="n"/>
      <c r="E37" s="9" t="n"/>
      <c r="F37" s="26" t="n"/>
      <c r="G37" s="27" t="n"/>
      <c r="H37" s="27" t="n"/>
      <c r="I37" s="27" t="n"/>
      <c r="J37" s="13" t="n"/>
      <c r="K37" s="14" t="n"/>
      <c r="L37" s="28">
        <f>IF(A37="","",IFERROR(I37*K37,""))</f>
        <v/>
      </c>
      <c r="M37" s="13" t="n"/>
      <c r="N37" s="10" t="n"/>
      <c r="O37" s="10" t="n"/>
      <c r="P37" s="8">
        <f>IF(OR(A37="",B37="",E37=""),"",IFERROR(TRIM(B37)&amp;"|"&amp;UPPER(TRIM(E37)),""))</f>
        <v/>
      </c>
      <c r="Q37" s="8">
        <f>IF(P37="","",IFERROR(COUNTIF('e-Fatura'!$R$8:$R$107,P37),0))</f>
        <v/>
      </c>
      <c r="R37" s="8">
        <f>IF(OR(P37="",F37="",G37="",H37="",I37=""),"",IFERROR(SUMPRODUCT(('e-Fatura'!$R$8:$R$107=P37)*(INT('e-Fatura'!$F$8:$F$107)=INT(F37))*(ABS('e-Fatura'!$G$8:$G$107-G37)&lt;='Instruções'!$B$25)*(ABS('e-Fatura'!$H$8:$H$107-H37)&lt;='Instruções'!$B$25)*(ABS('e-Fatura'!$I$8:$I$107-I37)&lt;='Instruções'!$B$25)),0))</f>
        <v/>
      </c>
      <c r="S37" s="8">
        <f>IF(P37="","",IFERROR(COUNTIF($P$8:$P$107,P37),0))</f>
        <v/>
      </c>
      <c r="T37" s="8">
        <f>IF(A37="","",IFERROR(IF(OR(P37="",F37="",G37="",H37="",I37=""),"Completar campos de conciliação",IF(Q37=0,"Ausente da listagem e-Fatura",IF(Q37&gt;1,"Múltiplas candidatas na listagem e-Fatura",IF(R37&gt;0,"Conciliada","Valores divergentes")))),"Rever dados"))</f>
        <v/>
      </c>
      <c r="U37" s="8">
        <f>IF(A37="","",IFERROR(IF(OR(G37="",H37="",I37=""),"Campos de valor incompletos",IF(ABS(I37-(G37+H37))&lt;='Instruções'!$B$25,"OK","Rever diferença base + IVA")),"Rever valores"))</f>
        <v/>
      </c>
    </row>
    <row r="38">
      <c r="A38" s="9" t="n"/>
      <c r="B38" s="9" t="n"/>
      <c r="C38" s="10" t="n"/>
      <c r="D38" s="9" t="n"/>
      <c r="E38" s="9" t="n"/>
      <c r="F38" s="26" t="n"/>
      <c r="G38" s="27" t="n"/>
      <c r="H38" s="27" t="n"/>
      <c r="I38" s="27" t="n"/>
      <c r="J38" s="13" t="n"/>
      <c r="K38" s="14" t="n"/>
      <c r="L38" s="28">
        <f>IF(A38="","",IFERROR(I38*K38,""))</f>
        <v/>
      </c>
      <c r="M38" s="13" t="n"/>
      <c r="N38" s="10" t="n"/>
      <c r="O38" s="10" t="n"/>
      <c r="P38" s="8">
        <f>IF(OR(A38="",B38="",E38=""),"",IFERROR(TRIM(B38)&amp;"|"&amp;UPPER(TRIM(E38)),""))</f>
        <v/>
      </c>
      <c r="Q38" s="8">
        <f>IF(P38="","",IFERROR(COUNTIF('e-Fatura'!$R$8:$R$107,P38),0))</f>
        <v/>
      </c>
      <c r="R38" s="8">
        <f>IF(OR(P38="",F38="",G38="",H38="",I38=""),"",IFERROR(SUMPRODUCT(('e-Fatura'!$R$8:$R$107=P38)*(INT('e-Fatura'!$F$8:$F$107)=INT(F38))*(ABS('e-Fatura'!$G$8:$G$107-G38)&lt;='Instruções'!$B$25)*(ABS('e-Fatura'!$H$8:$H$107-H38)&lt;='Instruções'!$B$25)*(ABS('e-Fatura'!$I$8:$I$107-I38)&lt;='Instruções'!$B$25)),0))</f>
        <v/>
      </c>
      <c r="S38" s="8">
        <f>IF(P38="","",IFERROR(COUNTIF($P$8:$P$107,P38),0))</f>
        <v/>
      </c>
      <c r="T38" s="8">
        <f>IF(A38="","",IFERROR(IF(OR(P38="",F38="",G38="",H38="",I38=""),"Completar campos de conciliação",IF(Q38=0,"Ausente da listagem e-Fatura",IF(Q38&gt;1,"Múltiplas candidatas na listagem e-Fatura",IF(R38&gt;0,"Conciliada","Valores divergentes")))),"Rever dados"))</f>
        <v/>
      </c>
      <c r="U38" s="8">
        <f>IF(A38="","",IFERROR(IF(OR(G38="",H38="",I38=""),"Campos de valor incompletos",IF(ABS(I38-(G38+H38))&lt;='Instruções'!$B$25,"OK","Rever diferença base + IVA")),"Rever valores"))</f>
        <v/>
      </c>
    </row>
    <row r="39">
      <c r="A39" s="9" t="n"/>
      <c r="B39" s="9" t="n"/>
      <c r="C39" s="10" t="n"/>
      <c r="D39" s="9" t="n"/>
      <c r="E39" s="9" t="n"/>
      <c r="F39" s="26" t="n"/>
      <c r="G39" s="27" t="n"/>
      <c r="H39" s="27" t="n"/>
      <c r="I39" s="27" t="n"/>
      <c r="J39" s="13" t="n"/>
      <c r="K39" s="14" t="n"/>
      <c r="L39" s="28">
        <f>IF(A39="","",IFERROR(I39*K39,""))</f>
        <v/>
      </c>
      <c r="M39" s="13" t="n"/>
      <c r="N39" s="10" t="n"/>
      <c r="O39" s="10" t="n"/>
      <c r="P39" s="8">
        <f>IF(OR(A39="",B39="",E39=""),"",IFERROR(TRIM(B39)&amp;"|"&amp;UPPER(TRIM(E39)),""))</f>
        <v/>
      </c>
      <c r="Q39" s="8">
        <f>IF(P39="","",IFERROR(COUNTIF('e-Fatura'!$R$8:$R$107,P39),0))</f>
        <v/>
      </c>
      <c r="R39" s="8">
        <f>IF(OR(P39="",F39="",G39="",H39="",I39=""),"",IFERROR(SUMPRODUCT(('e-Fatura'!$R$8:$R$107=P39)*(INT('e-Fatura'!$F$8:$F$107)=INT(F39))*(ABS('e-Fatura'!$G$8:$G$107-G39)&lt;='Instruções'!$B$25)*(ABS('e-Fatura'!$H$8:$H$107-H39)&lt;='Instruções'!$B$25)*(ABS('e-Fatura'!$I$8:$I$107-I39)&lt;='Instruções'!$B$25)),0))</f>
        <v/>
      </c>
      <c r="S39" s="8">
        <f>IF(P39="","",IFERROR(COUNTIF($P$8:$P$107,P39),0))</f>
        <v/>
      </c>
      <c r="T39" s="8">
        <f>IF(A39="","",IFERROR(IF(OR(P39="",F39="",G39="",H39="",I39=""),"Completar campos de conciliação",IF(Q39=0,"Ausente da listagem e-Fatura",IF(Q39&gt;1,"Múltiplas candidatas na listagem e-Fatura",IF(R39&gt;0,"Conciliada","Valores divergentes")))),"Rever dados"))</f>
        <v/>
      </c>
      <c r="U39" s="8">
        <f>IF(A39="","",IFERROR(IF(OR(G39="",H39="",I39=""),"Campos de valor incompletos",IF(ABS(I39-(G39+H39))&lt;='Instruções'!$B$25,"OK","Rever diferença base + IVA")),"Rever valores"))</f>
        <v/>
      </c>
    </row>
    <row r="40">
      <c r="A40" s="9" t="n"/>
      <c r="B40" s="9" t="n"/>
      <c r="C40" s="10" t="n"/>
      <c r="D40" s="9" t="n"/>
      <c r="E40" s="9" t="n"/>
      <c r="F40" s="26" t="n"/>
      <c r="G40" s="27" t="n"/>
      <c r="H40" s="27" t="n"/>
      <c r="I40" s="27" t="n"/>
      <c r="J40" s="13" t="n"/>
      <c r="K40" s="14" t="n"/>
      <c r="L40" s="28">
        <f>IF(A40="","",IFERROR(I40*K40,""))</f>
        <v/>
      </c>
      <c r="M40" s="13" t="n"/>
      <c r="N40" s="10" t="n"/>
      <c r="O40" s="10" t="n"/>
      <c r="P40" s="8">
        <f>IF(OR(A40="",B40="",E40=""),"",IFERROR(TRIM(B40)&amp;"|"&amp;UPPER(TRIM(E40)),""))</f>
        <v/>
      </c>
      <c r="Q40" s="8">
        <f>IF(P40="","",IFERROR(COUNTIF('e-Fatura'!$R$8:$R$107,P40),0))</f>
        <v/>
      </c>
      <c r="R40" s="8">
        <f>IF(OR(P40="",F40="",G40="",H40="",I40=""),"",IFERROR(SUMPRODUCT(('e-Fatura'!$R$8:$R$107=P40)*(INT('e-Fatura'!$F$8:$F$107)=INT(F40))*(ABS('e-Fatura'!$G$8:$G$107-G40)&lt;='Instruções'!$B$25)*(ABS('e-Fatura'!$H$8:$H$107-H40)&lt;='Instruções'!$B$25)*(ABS('e-Fatura'!$I$8:$I$107-I40)&lt;='Instruções'!$B$25)),0))</f>
        <v/>
      </c>
      <c r="S40" s="8">
        <f>IF(P40="","",IFERROR(COUNTIF($P$8:$P$107,P40),0))</f>
        <v/>
      </c>
      <c r="T40" s="8">
        <f>IF(A40="","",IFERROR(IF(OR(P40="",F40="",G40="",H40="",I40=""),"Completar campos de conciliação",IF(Q40=0,"Ausente da listagem e-Fatura",IF(Q40&gt;1,"Múltiplas candidatas na listagem e-Fatura",IF(R40&gt;0,"Conciliada","Valores divergentes")))),"Rever dados"))</f>
        <v/>
      </c>
      <c r="U40" s="8">
        <f>IF(A40="","",IFERROR(IF(OR(G40="",H40="",I40=""),"Campos de valor incompletos",IF(ABS(I40-(G40+H40))&lt;='Instruções'!$B$25,"OK","Rever diferença base + IVA")),"Rever valores"))</f>
        <v/>
      </c>
    </row>
    <row r="41">
      <c r="A41" s="9" t="n"/>
      <c r="B41" s="9" t="n"/>
      <c r="C41" s="10" t="n"/>
      <c r="D41" s="9" t="n"/>
      <c r="E41" s="9" t="n"/>
      <c r="F41" s="26" t="n"/>
      <c r="G41" s="27" t="n"/>
      <c r="H41" s="27" t="n"/>
      <c r="I41" s="27" t="n"/>
      <c r="J41" s="13" t="n"/>
      <c r="K41" s="14" t="n"/>
      <c r="L41" s="28">
        <f>IF(A41="","",IFERROR(I41*K41,""))</f>
        <v/>
      </c>
      <c r="M41" s="13" t="n"/>
      <c r="N41" s="10" t="n"/>
      <c r="O41" s="10" t="n"/>
      <c r="P41" s="8">
        <f>IF(OR(A41="",B41="",E41=""),"",IFERROR(TRIM(B41)&amp;"|"&amp;UPPER(TRIM(E41)),""))</f>
        <v/>
      </c>
      <c r="Q41" s="8">
        <f>IF(P41="","",IFERROR(COUNTIF('e-Fatura'!$R$8:$R$107,P41),0))</f>
        <v/>
      </c>
      <c r="R41" s="8">
        <f>IF(OR(P41="",F41="",G41="",H41="",I41=""),"",IFERROR(SUMPRODUCT(('e-Fatura'!$R$8:$R$107=P41)*(INT('e-Fatura'!$F$8:$F$107)=INT(F41))*(ABS('e-Fatura'!$G$8:$G$107-G41)&lt;='Instruções'!$B$25)*(ABS('e-Fatura'!$H$8:$H$107-H41)&lt;='Instruções'!$B$25)*(ABS('e-Fatura'!$I$8:$I$107-I41)&lt;='Instruções'!$B$25)),0))</f>
        <v/>
      </c>
      <c r="S41" s="8">
        <f>IF(P41="","",IFERROR(COUNTIF($P$8:$P$107,P41),0))</f>
        <v/>
      </c>
      <c r="T41" s="8">
        <f>IF(A41="","",IFERROR(IF(OR(P41="",F41="",G41="",H41="",I41=""),"Completar campos de conciliação",IF(Q41=0,"Ausente da listagem e-Fatura",IF(Q41&gt;1,"Múltiplas candidatas na listagem e-Fatura",IF(R41&gt;0,"Conciliada","Valores divergentes")))),"Rever dados"))</f>
        <v/>
      </c>
      <c r="U41" s="8">
        <f>IF(A41="","",IFERROR(IF(OR(G41="",H41="",I41=""),"Campos de valor incompletos",IF(ABS(I41-(G41+H41))&lt;='Instruções'!$B$25,"OK","Rever diferença base + IVA")),"Rever valores"))</f>
        <v/>
      </c>
    </row>
    <row r="42">
      <c r="A42" s="9" t="n"/>
      <c r="B42" s="9" t="n"/>
      <c r="C42" s="10" t="n"/>
      <c r="D42" s="9" t="n"/>
      <c r="E42" s="9" t="n"/>
      <c r="F42" s="26" t="n"/>
      <c r="G42" s="27" t="n"/>
      <c r="H42" s="27" t="n"/>
      <c r="I42" s="27" t="n"/>
      <c r="J42" s="13" t="n"/>
      <c r="K42" s="14" t="n"/>
      <c r="L42" s="28">
        <f>IF(A42="","",IFERROR(I42*K42,""))</f>
        <v/>
      </c>
      <c r="M42" s="13" t="n"/>
      <c r="N42" s="10" t="n"/>
      <c r="O42" s="10" t="n"/>
      <c r="P42" s="8">
        <f>IF(OR(A42="",B42="",E42=""),"",IFERROR(TRIM(B42)&amp;"|"&amp;UPPER(TRIM(E42)),""))</f>
        <v/>
      </c>
      <c r="Q42" s="8">
        <f>IF(P42="","",IFERROR(COUNTIF('e-Fatura'!$R$8:$R$107,P42),0))</f>
        <v/>
      </c>
      <c r="R42" s="8">
        <f>IF(OR(P42="",F42="",G42="",H42="",I42=""),"",IFERROR(SUMPRODUCT(('e-Fatura'!$R$8:$R$107=P42)*(INT('e-Fatura'!$F$8:$F$107)=INT(F42))*(ABS('e-Fatura'!$G$8:$G$107-G42)&lt;='Instruções'!$B$25)*(ABS('e-Fatura'!$H$8:$H$107-H42)&lt;='Instruções'!$B$25)*(ABS('e-Fatura'!$I$8:$I$107-I42)&lt;='Instruções'!$B$25)),0))</f>
        <v/>
      </c>
      <c r="S42" s="8">
        <f>IF(P42="","",IFERROR(COUNTIF($P$8:$P$107,P42),0))</f>
        <v/>
      </c>
      <c r="T42" s="8">
        <f>IF(A42="","",IFERROR(IF(OR(P42="",F42="",G42="",H42="",I42=""),"Completar campos de conciliação",IF(Q42=0,"Ausente da listagem e-Fatura",IF(Q42&gt;1,"Múltiplas candidatas na listagem e-Fatura",IF(R42&gt;0,"Conciliada","Valores divergentes")))),"Rever dados"))</f>
        <v/>
      </c>
      <c r="U42" s="8">
        <f>IF(A42="","",IFERROR(IF(OR(G42="",H42="",I42=""),"Campos de valor incompletos",IF(ABS(I42-(G42+H42))&lt;='Instruções'!$B$25,"OK","Rever diferença base + IVA")),"Rever valores"))</f>
        <v/>
      </c>
    </row>
    <row r="43">
      <c r="A43" s="9" t="n"/>
      <c r="B43" s="9" t="n"/>
      <c r="C43" s="10" t="n"/>
      <c r="D43" s="9" t="n"/>
      <c r="E43" s="9" t="n"/>
      <c r="F43" s="26" t="n"/>
      <c r="G43" s="27" t="n"/>
      <c r="H43" s="27" t="n"/>
      <c r="I43" s="27" t="n"/>
      <c r="J43" s="13" t="n"/>
      <c r="K43" s="14" t="n"/>
      <c r="L43" s="28">
        <f>IF(A43="","",IFERROR(I43*K43,""))</f>
        <v/>
      </c>
      <c r="M43" s="13" t="n"/>
      <c r="N43" s="10" t="n"/>
      <c r="O43" s="10" t="n"/>
      <c r="P43" s="8">
        <f>IF(OR(A43="",B43="",E43=""),"",IFERROR(TRIM(B43)&amp;"|"&amp;UPPER(TRIM(E43)),""))</f>
        <v/>
      </c>
      <c r="Q43" s="8">
        <f>IF(P43="","",IFERROR(COUNTIF('e-Fatura'!$R$8:$R$107,P43),0))</f>
        <v/>
      </c>
      <c r="R43" s="8">
        <f>IF(OR(P43="",F43="",G43="",H43="",I43=""),"",IFERROR(SUMPRODUCT(('e-Fatura'!$R$8:$R$107=P43)*(INT('e-Fatura'!$F$8:$F$107)=INT(F43))*(ABS('e-Fatura'!$G$8:$G$107-G43)&lt;='Instruções'!$B$25)*(ABS('e-Fatura'!$H$8:$H$107-H43)&lt;='Instruções'!$B$25)*(ABS('e-Fatura'!$I$8:$I$107-I43)&lt;='Instruções'!$B$25)),0))</f>
        <v/>
      </c>
      <c r="S43" s="8">
        <f>IF(P43="","",IFERROR(COUNTIF($P$8:$P$107,P43),0))</f>
        <v/>
      </c>
      <c r="T43" s="8">
        <f>IF(A43="","",IFERROR(IF(OR(P43="",F43="",G43="",H43="",I43=""),"Completar campos de conciliação",IF(Q43=0,"Ausente da listagem e-Fatura",IF(Q43&gt;1,"Múltiplas candidatas na listagem e-Fatura",IF(R43&gt;0,"Conciliada","Valores divergentes")))),"Rever dados"))</f>
        <v/>
      </c>
      <c r="U43" s="8">
        <f>IF(A43="","",IFERROR(IF(OR(G43="",H43="",I43=""),"Campos de valor incompletos",IF(ABS(I43-(G43+H43))&lt;='Instruções'!$B$25,"OK","Rever diferença base + IVA")),"Rever valores"))</f>
        <v/>
      </c>
    </row>
    <row r="44">
      <c r="A44" s="9" t="n"/>
      <c r="B44" s="9" t="n"/>
      <c r="C44" s="10" t="n"/>
      <c r="D44" s="9" t="n"/>
      <c r="E44" s="9" t="n"/>
      <c r="F44" s="26" t="n"/>
      <c r="G44" s="27" t="n"/>
      <c r="H44" s="27" t="n"/>
      <c r="I44" s="27" t="n"/>
      <c r="J44" s="13" t="n"/>
      <c r="K44" s="14" t="n"/>
      <c r="L44" s="28">
        <f>IF(A44="","",IFERROR(I44*K44,""))</f>
        <v/>
      </c>
      <c r="M44" s="13" t="n"/>
      <c r="N44" s="10" t="n"/>
      <c r="O44" s="10" t="n"/>
      <c r="P44" s="8">
        <f>IF(OR(A44="",B44="",E44=""),"",IFERROR(TRIM(B44)&amp;"|"&amp;UPPER(TRIM(E44)),""))</f>
        <v/>
      </c>
      <c r="Q44" s="8">
        <f>IF(P44="","",IFERROR(COUNTIF('e-Fatura'!$R$8:$R$107,P44),0))</f>
        <v/>
      </c>
      <c r="R44" s="8">
        <f>IF(OR(P44="",F44="",G44="",H44="",I44=""),"",IFERROR(SUMPRODUCT(('e-Fatura'!$R$8:$R$107=P44)*(INT('e-Fatura'!$F$8:$F$107)=INT(F44))*(ABS('e-Fatura'!$G$8:$G$107-G44)&lt;='Instruções'!$B$25)*(ABS('e-Fatura'!$H$8:$H$107-H44)&lt;='Instruções'!$B$25)*(ABS('e-Fatura'!$I$8:$I$107-I44)&lt;='Instruções'!$B$25)),0))</f>
        <v/>
      </c>
      <c r="S44" s="8">
        <f>IF(P44="","",IFERROR(COUNTIF($P$8:$P$107,P44),0))</f>
        <v/>
      </c>
      <c r="T44" s="8">
        <f>IF(A44="","",IFERROR(IF(OR(P44="",F44="",G44="",H44="",I44=""),"Completar campos de conciliação",IF(Q44=0,"Ausente da listagem e-Fatura",IF(Q44&gt;1,"Múltiplas candidatas na listagem e-Fatura",IF(R44&gt;0,"Conciliada","Valores divergentes")))),"Rever dados"))</f>
        <v/>
      </c>
      <c r="U44" s="8">
        <f>IF(A44="","",IFERROR(IF(OR(G44="",H44="",I44=""),"Campos de valor incompletos",IF(ABS(I44-(G44+H44))&lt;='Instruções'!$B$25,"OK","Rever diferença base + IVA")),"Rever valores"))</f>
        <v/>
      </c>
    </row>
    <row r="45">
      <c r="A45" s="9" t="n"/>
      <c r="B45" s="9" t="n"/>
      <c r="C45" s="10" t="n"/>
      <c r="D45" s="9" t="n"/>
      <c r="E45" s="9" t="n"/>
      <c r="F45" s="26" t="n"/>
      <c r="G45" s="27" t="n"/>
      <c r="H45" s="27" t="n"/>
      <c r="I45" s="27" t="n"/>
      <c r="J45" s="13" t="n"/>
      <c r="K45" s="14" t="n"/>
      <c r="L45" s="28">
        <f>IF(A45="","",IFERROR(I45*K45,""))</f>
        <v/>
      </c>
      <c r="M45" s="13" t="n"/>
      <c r="N45" s="10" t="n"/>
      <c r="O45" s="10" t="n"/>
      <c r="P45" s="8">
        <f>IF(OR(A45="",B45="",E45=""),"",IFERROR(TRIM(B45)&amp;"|"&amp;UPPER(TRIM(E45)),""))</f>
        <v/>
      </c>
      <c r="Q45" s="8">
        <f>IF(P45="","",IFERROR(COUNTIF('e-Fatura'!$R$8:$R$107,P45),0))</f>
        <v/>
      </c>
      <c r="R45" s="8">
        <f>IF(OR(P45="",F45="",G45="",H45="",I45=""),"",IFERROR(SUMPRODUCT(('e-Fatura'!$R$8:$R$107=P45)*(INT('e-Fatura'!$F$8:$F$107)=INT(F45))*(ABS('e-Fatura'!$G$8:$G$107-G45)&lt;='Instruções'!$B$25)*(ABS('e-Fatura'!$H$8:$H$107-H45)&lt;='Instruções'!$B$25)*(ABS('e-Fatura'!$I$8:$I$107-I45)&lt;='Instruções'!$B$25)),0))</f>
        <v/>
      </c>
      <c r="S45" s="8">
        <f>IF(P45="","",IFERROR(COUNTIF($P$8:$P$107,P45),0))</f>
        <v/>
      </c>
      <c r="T45" s="8">
        <f>IF(A45="","",IFERROR(IF(OR(P45="",F45="",G45="",H45="",I45=""),"Completar campos de conciliação",IF(Q45=0,"Ausente da listagem e-Fatura",IF(Q45&gt;1,"Múltiplas candidatas na listagem e-Fatura",IF(R45&gt;0,"Conciliada","Valores divergentes")))),"Rever dados"))</f>
        <v/>
      </c>
      <c r="U45" s="8">
        <f>IF(A45="","",IFERROR(IF(OR(G45="",H45="",I45=""),"Campos de valor incompletos",IF(ABS(I45-(G45+H45))&lt;='Instruções'!$B$25,"OK","Rever diferença base + IVA")),"Rever valores"))</f>
        <v/>
      </c>
    </row>
    <row r="46">
      <c r="A46" s="9" t="n"/>
      <c r="B46" s="9" t="n"/>
      <c r="C46" s="10" t="n"/>
      <c r="D46" s="9" t="n"/>
      <c r="E46" s="9" t="n"/>
      <c r="F46" s="26" t="n"/>
      <c r="G46" s="27" t="n"/>
      <c r="H46" s="27" t="n"/>
      <c r="I46" s="27" t="n"/>
      <c r="J46" s="13" t="n"/>
      <c r="K46" s="14" t="n"/>
      <c r="L46" s="28">
        <f>IF(A46="","",IFERROR(I46*K46,""))</f>
        <v/>
      </c>
      <c r="M46" s="13" t="n"/>
      <c r="N46" s="10" t="n"/>
      <c r="O46" s="10" t="n"/>
      <c r="P46" s="8">
        <f>IF(OR(A46="",B46="",E46=""),"",IFERROR(TRIM(B46)&amp;"|"&amp;UPPER(TRIM(E46)),""))</f>
        <v/>
      </c>
      <c r="Q46" s="8">
        <f>IF(P46="","",IFERROR(COUNTIF('e-Fatura'!$R$8:$R$107,P46),0))</f>
        <v/>
      </c>
      <c r="R46" s="8">
        <f>IF(OR(P46="",F46="",G46="",H46="",I46=""),"",IFERROR(SUMPRODUCT(('e-Fatura'!$R$8:$R$107=P46)*(INT('e-Fatura'!$F$8:$F$107)=INT(F46))*(ABS('e-Fatura'!$G$8:$G$107-G46)&lt;='Instruções'!$B$25)*(ABS('e-Fatura'!$H$8:$H$107-H46)&lt;='Instruções'!$B$25)*(ABS('e-Fatura'!$I$8:$I$107-I46)&lt;='Instruções'!$B$25)),0))</f>
        <v/>
      </c>
      <c r="S46" s="8">
        <f>IF(P46="","",IFERROR(COUNTIF($P$8:$P$107,P46),0))</f>
        <v/>
      </c>
      <c r="T46" s="8">
        <f>IF(A46="","",IFERROR(IF(OR(P46="",F46="",G46="",H46="",I46=""),"Completar campos de conciliação",IF(Q46=0,"Ausente da listagem e-Fatura",IF(Q46&gt;1,"Múltiplas candidatas na listagem e-Fatura",IF(R46&gt;0,"Conciliada","Valores divergentes")))),"Rever dados"))</f>
        <v/>
      </c>
      <c r="U46" s="8">
        <f>IF(A46="","",IFERROR(IF(OR(G46="",H46="",I46=""),"Campos de valor incompletos",IF(ABS(I46-(G46+H46))&lt;='Instruções'!$B$25,"OK","Rever diferença base + IVA")),"Rever valores"))</f>
        <v/>
      </c>
    </row>
    <row r="47">
      <c r="A47" s="9" t="n"/>
      <c r="B47" s="9" t="n"/>
      <c r="C47" s="10" t="n"/>
      <c r="D47" s="9" t="n"/>
      <c r="E47" s="9" t="n"/>
      <c r="F47" s="26" t="n"/>
      <c r="G47" s="27" t="n"/>
      <c r="H47" s="27" t="n"/>
      <c r="I47" s="27" t="n"/>
      <c r="J47" s="13" t="n"/>
      <c r="K47" s="14" t="n"/>
      <c r="L47" s="28">
        <f>IF(A47="","",IFERROR(I47*K47,""))</f>
        <v/>
      </c>
      <c r="M47" s="13" t="n"/>
      <c r="N47" s="10" t="n"/>
      <c r="O47" s="10" t="n"/>
      <c r="P47" s="8">
        <f>IF(OR(A47="",B47="",E47=""),"",IFERROR(TRIM(B47)&amp;"|"&amp;UPPER(TRIM(E47)),""))</f>
        <v/>
      </c>
      <c r="Q47" s="8">
        <f>IF(P47="","",IFERROR(COUNTIF('e-Fatura'!$R$8:$R$107,P47),0))</f>
        <v/>
      </c>
      <c r="R47" s="8">
        <f>IF(OR(P47="",F47="",G47="",H47="",I47=""),"",IFERROR(SUMPRODUCT(('e-Fatura'!$R$8:$R$107=P47)*(INT('e-Fatura'!$F$8:$F$107)=INT(F47))*(ABS('e-Fatura'!$G$8:$G$107-G47)&lt;='Instruções'!$B$25)*(ABS('e-Fatura'!$H$8:$H$107-H47)&lt;='Instruções'!$B$25)*(ABS('e-Fatura'!$I$8:$I$107-I47)&lt;='Instruções'!$B$25)),0))</f>
        <v/>
      </c>
      <c r="S47" s="8">
        <f>IF(P47="","",IFERROR(COUNTIF($P$8:$P$107,P47),0))</f>
        <v/>
      </c>
      <c r="T47" s="8">
        <f>IF(A47="","",IFERROR(IF(OR(P47="",F47="",G47="",H47="",I47=""),"Completar campos de conciliação",IF(Q47=0,"Ausente da listagem e-Fatura",IF(Q47&gt;1,"Múltiplas candidatas na listagem e-Fatura",IF(R47&gt;0,"Conciliada","Valores divergentes")))),"Rever dados"))</f>
        <v/>
      </c>
      <c r="U47" s="8">
        <f>IF(A47="","",IFERROR(IF(OR(G47="",H47="",I47=""),"Campos de valor incompletos",IF(ABS(I47-(G47+H47))&lt;='Instruções'!$B$25,"OK","Rever diferença base + IVA")),"Rever valores"))</f>
        <v/>
      </c>
    </row>
    <row r="48">
      <c r="A48" s="9" t="n"/>
      <c r="B48" s="9" t="n"/>
      <c r="C48" s="10" t="n"/>
      <c r="D48" s="9" t="n"/>
      <c r="E48" s="9" t="n"/>
      <c r="F48" s="26" t="n"/>
      <c r="G48" s="27" t="n"/>
      <c r="H48" s="27" t="n"/>
      <c r="I48" s="27" t="n"/>
      <c r="J48" s="13" t="n"/>
      <c r="K48" s="14" t="n"/>
      <c r="L48" s="28">
        <f>IF(A48="","",IFERROR(I48*K48,""))</f>
        <v/>
      </c>
      <c r="M48" s="13" t="n"/>
      <c r="N48" s="10" t="n"/>
      <c r="O48" s="10" t="n"/>
      <c r="P48" s="8">
        <f>IF(OR(A48="",B48="",E48=""),"",IFERROR(TRIM(B48)&amp;"|"&amp;UPPER(TRIM(E48)),""))</f>
        <v/>
      </c>
      <c r="Q48" s="8">
        <f>IF(P48="","",IFERROR(COUNTIF('e-Fatura'!$R$8:$R$107,P48),0))</f>
        <v/>
      </c>
      <c r="R48" s="8">
        <f>IF(OR(P48="",F48="",G48="",H48="",I48=""),"",IFERROR(SUMPRODUCT(('e-Fatura'!$R$8:$R$107=P48)*(INT('e-Fatura'!$F$8:$F$107)=INT(F48))*(ABS('e-Fatura'!$G$8:$G$107-G48)&lt;='Instruções'!$B$25)*(ABS('e-Fatura'!$H$8:$H$107-H48)&lt;='Instruções'!$B$25)*(ABS('e-Fatura'!$I$8:$I$107-I48)&lt;='Instruções'!$B$25)),0))</f>
        <v/>
      </c>
      <c r="S48" s="8">
        <f>IF(P48="","",IFERROR(COUNTIF($P$8:$P$107,P48),0))</f>
        <v/>
      </c>
      <c r="T48" s="8">
        <f>IF(A48="","",IFERROR(IF(OR(P48="",F48="",G48="",H48="",I48=""),"Completar campos de conciliação",IF(Q48=0,"Ausente da listagem e-Fatura",IF(Q48&gt;1,"Múltiplas candidatas na listagem e-Fatura",IF(R48&gt;0,"Conciliada","Valores divergentes")))),"Rever dados"))</f>
        <v/>
      </c>
      <c r="U48" s="8">
        <f>IF(A48="","",IFERROR(IF(OR(G48="",H48="",I48=""),"Campos de valor incompletos",IF(ABS(I48-(G48+H48))&lt;='Instruções'!$B$25,"OK","Rever diferença base + IVA")),"Rever valores"))</f>
        <v/>
      </c>
    </row>
    <row r="49">
      <c r="A49" s="9" t="n"/>
      <c r="B49" s="9" t="n"/>
      <c r="C49" s="10" t="n"/>
      <c r="D49" s="9" t="n"/>
      <c r="E49" s="9" t="n"/>
      <c r="F49" s="26" t="n"/>
      <c r="G49" s="27" t="n"/>
      <c r="H49" s="27" t="n"/>
      <c r="I49" s="27" t="n"/>
      <c r="J49" s="13" t="n"/>
      <c r="K49" s="14" t="n"/>
      <c r="L49" s="28">
        <f>IF(A49="","",IFERROR(I49*K49,""))</f>
        <v/>
      </c>
      <c r="M49" s="13" t="n"/>
      <c r="N49" s="10" t="n"/>
      <c r="O49" s="10" t="n"/>
      <c r="P49" s="8">
        <f>IF(OR(A49="",B49="",E49=""),"",IFERROR(TRIM(B49)&amp;"|"&amp;UPPER(TRIM(E49)),""))</f>
        <v/>
      </c>
      <c r="Q49" s="8">
        <f>IF(P49="","",IFERROR(COUNTIF('e-Fatura'!$R$8:$R$107,P49),0))</f>
        <v/>
      </c>
      <c r="R49" s="8">
        <f>IF(OR(P49="",F49="",G49="",H49="",I49=""),"",IFERROR(SUMPRODUCT(('e-Fatura'!$R$8:$R$107=P49)*(INT('e-Fatura'!$F$8:$F$107)=INT(F49))*(ABS('e-Fatura'!$G$8:$G$107-G49)&lt;='Instruções'!$B$25)*(ABS('e-Fatura'!$H$8:$H$107-H49)&lt;='Instruções'!$B$25)*(ABS('e-Fatura'!$I$8:$I$107-I49)&lt;='Instruções'!$B$25)),0))</f>
        <v/>
      </c>
      <c r="S49" s="8">
        <f>IF(P49="","",IFERROR(COUNTIF($P$8:$P$107,P49),0))</f>
        <v/>
      </c>
      <c r="T49" s="8">
        <f>IF(A49="","",IFERROR(IF(OR(P49="",F49="",G49="",H49="",I49=""),"Completar campos de conciliação",IF(Q49=0,"Ausente da listagem e-Fatura",IF(Q49&gt;1,"Múltiplas candidatas na listagem e-Fatura",IF(R49&gt;0,"Conciliada","Valores divergentes")))),"Rever dados"))</f>
        <v/>
      </c>
      <c r="U49" s="8">
        <f>IF(A49="","",IFERROR(IF(OR(G49="",H49="",I49=""),"Campos de valor incompletos",IF(ABS(I49-(G49+H49))&lt;='Instruções'!$B$25,"OK","Rever diferença base + IVA")),"Rever valores"))</f>
        <v/>
      </c>
    </row>
    <row r="50">
      <c r="A50" s="9" t="n"/>
      <c r="B50" s="9" t="n"/>
      <c r="C50" s="10" t="n"/>
      <c r="D50" s="9" t="n"/>
      <c r="E50" s="9" t="n"/>
      <c r="F50" s="26" t="n"/>
      <c r="G50" s="27" t="n"/>
      <c r="H50" s="27" t="n"/>
      <c r="I50" s="27" t="n"/>
      <c r="J50" s="13" t="n"/>
      <c r="K50" s="14" t="n"/>
      <c r="L50" s="28">
        <f>IF(A50="","",IFERROR(I50*K50,""))</f>
        <v/>
      </c>
      <c r="M50" s="13" t="n"/>
      <c r="N50" s="10" t="n"/>
      <c r="O50" s="10" t="n"/>
      <c r="P50" s="8">
        <f>IF(OR(A50="",B50="",E50=""),"",IFERROR(TRIM(B50)&amp;"|"&amp;UPPER(TRIM(E50)),""))</f>
        <v/>
      </c>
      <c r="Q50" s="8">
        <f>IF(P50="","",IFERROR(COUNTIF('e-Fatura'!$R$8:$R$107,P50),0))</f>
        <v/>
      </c>
      <c r="R50" s="8">
        <f>IF(OR(P50="",F50="",G50="",H50="",I50=""),"",IFERROR(SUMPRODUCT(('e-Fatura'!$R$8:$R$107=P50)*(INT('e-Fatura'!$F$8:$F$107)=INT(F50))*(ABS('e-Fatura'!$G$8:$G$107-G50)&lt;='Instruções'!$B$25)*(ABS('e-Fatura'!$H$8:$H$107-H50)&lt;='Instruções'!$B$25)*(ABS('e-Fatura'!$I$8:$I$107-I50)&lt;='Instruções'!$B$25)),0))</f>
        <v/>
      </c>
      <c r="S50" s="8">
        <f>IF(P50="","",IFERROR(COUNTIF($P$8:$P$107,P50),0))</f>
        <v/>
      </c>
      <c r="T50" s="8">
        <f>IF(A50="","",IFERROR(IF(OR(P50="",F50="",G50="",H50="",I50=""),"Completar campos de conciliação",IF(Q50=0,"Ausente da listagem e-Fatura",IF(Q50&gt;1,"Múltiplas candidatas na listagem e-Fatura",IF(R50&gt;0,"Conciliada","Valores divergentes")))),"Rever dados"))</f>
        <v/>
      </c>
      <c r="U50" s="8">
        <f>IF(A50="","",IFERROR(IF(OR(G50="",H50="",I50=""),"Campos de valor incompletos",IF(ABS(I50-(G50+H50))&lt;='Instruções'!$B$25,"OK","Rever diferença base + IVA")),"Rever valores"))</f>
        <v/>
      </c>
    </row>
    <row r="51">
      <c r="A51" s="9" t="n"/>
      <c r="B51" s="9" t="n"/>
      <c r="C51" s="10" t="n"/>
      <c r="D51" s="9" t="n"/>
      <c r="E51" s="9" t="n"/>
      <c r="F51" s="26" t="n"/>
      <c r="G51" s="27" t="n"/>
      <c r="H51" s="27" t="n"/>
      <c r="I51" s="27" t="n"/>
      <c r="J51" s="13" t="n"/>
      <c r="K51" s="14" t="n"/>
      <c r="L51" s="28">
        <f>IF(A51="","",IFERROR(I51*K51,""))</f>
        <v/>
      </c>
      <c r="M51" s="13" t="n"/>
      <c r="N51" s="10" t="n"/>
      <c r="O51" s="10" t="n"/>
      <c r="P51" s="8">
        <f>IF(OR(A51="",B51="",E51=""),"",IFERROR(TRIM(B51)&amp;"|"&amp;UPPER(TRIM(E51)),""))</f>
        <v/>
      </c>
      <c r="Q51" s="8">
        <f>IF(P51="","",IFERROR(COUNTIF('e-Fatura'!$R$8:$R$107,P51),0))</f>
        <v/>
      </c>
      <c r="R51" s="8">
        <f>IF(OR(P51="",F51="",G51="",H51="",I51=""),"",IFERROR(SUMPRODUCT(('e-Fatura'!$R$8:$R$107=P51)*(INT('e-Fatura'!$F$8:$F$107)=INT(F51))*(ABS('e-Fatura'!$G$8:$G$107-G51)&lt;='Instruções'!$B$25)*(ABS('e-Fatura'!$H$8:$H$107-H51)&lt;='Instruções'!$B$25)*(ABS('e-Fatura'!$I$8:$I$107-I51)&lt;='Instruções'!$B$25)),0))</f>
        <v/>
      </c>
      <c r="S51" s="8">
        <f>IF(P51="","",IFERROR(COUNTIF($P$8:$P$107,P51),0))</f>
        <v/>
      </c>
      <c r="T51" s="8">
        <f>IF(A51="","",IFERROR(IF(OR(P51="",F51="",G51="",H51="",I51=""),"Completar campos de conciliação",IF(Q51=0,"Ausente da listagem e-Fatura",IF(Q51&gt;1,"Múltiplas candidatas na listagem e-Fatura",IF(R51&gt;0,"Conciliada","Valores divergentes")))),"Rever dados"))</f>
        <v/>
      </c>
      <c r="U51" s="8">
        <f>IF(A51="","",IFERROR(IF(OR(G51="",H51="",I51=""),"Campos de valor incompletos",IF(ABS(I51-(G51+H51))&lt;='Instruções'!$B$25,"OK","Rever diferença base + IVA")),"Rever valores"))</f>
        <v/>
      </c>
    </row>
    <row r="52">
      <c r="A52" s="9" t="n"/>
      <c r="B52" s="9" t="n"/>
      <c r="C52" s="10" t="n"/>
      <c r="D52" s="9" t="n"/>
      <c r="E52" s="9" t="n"/>
      <c r="F52" s="26" t="n"/>
      <c r="G52" s="27" t="n"/>
      <c r="H52" s="27" t="n"/>
      <c r="I52" s="27" t="n"/>
      <c r="J52" s="13" t="n"/>
      <c r="K52" s="14" t="n"/>
      <c r="L52" s="28">
        <f>IF(A52="","",IFERROR(I52*K52,""))</f>
        <v/>
      </c>
      <c r="M52" s="13" t="n"/>
      <c r="N52" s="10" t="n"/>
      <c r="O52" s="10" t="n"/>
      <c r="P52" s="8">
        <f>IF(OR(A52="",B52="",E52=""),"",IFERROR(TRIM(B52)&amp;"|"&amp;UPPER(TRIM(E52)),""))</f>
        <v/>
      </c>
      <c r="Q52" s="8">
        <f>IF(P52="","",IFERROR(COUNTIF('e-Fatura'!$R$8:$R$107,P52),0))</f>
        <v/>
      </c>
      <c r="R52" s="8">
        <f>IF(OR(P52="",F52="",G52="",H52="",I52=""),"",IFERROR(SUMPRODUCT(('e-Fatura'!$R$8:$R$107=P52)*(INT('e-Fatura'!$F$8:$F$107)=INT(F52))*(ABS('e-Fatura'!$G$8:$G$107-G52)&lt;='Instruções'!$B$25)*(ABS('e-Fatura'!$H$8:$H$107-H52)&lt;='Instruções'!$B$25)*(ABS('e-Fatura'!$I$8:$I$107-I52)&lt;='Instruções'!$B$25)),0))</f>
        <v/>
      </c>
      <c r="S52" s="8">
        <f>IF(P52="","",IFERROR(COUNTIF($P$8:$P$107,P52),0))</f>
        <v/>
      </c>
      <c r="T52" s="8">
        <f>IF(A52="","",IFERROR(IF(OR(P52="",F52="",G52="",H52="",I52=""),"Completar campos de conciliação",IF(Q52=0,"Ausente da listagem e-Fatura",IF(Q52&gt;1,"Múltiplas candidatas na listagem e-Fatura",IF(R52&gt;0,"Conciliada","Valores divergentes")))),"Rever dados"))</f>
        <v/>
      </c>
      <c r="U52" s="8">
        <f>IF(A52="","",IFERROR(IF(OR(G52="",H52="",I52=""),"Campos de valor incompletos",IF(ABS(I52-(G52+H52))&lt;='Instruções'!$B$25,"OK","Rever diferença base + IVA")),"Rever valores"))</f>
        <v/>
      </c>
    </row>
    <row r="53">
      <c r="A53" s="9" t="n"/>
      <c r="B53" s="9" t="n"/>
      <c r="C53" s="10" t="n"/>
      <c r="D53" s="9" t="n"/>
      <c r="E53" s="9" t="n"/>
      <c r="F53" s="26" t="n"/>
      <c r="G53" s="27" t="n"/>
      <c r="H53" s="27" t="n"/>
      <c r="I53" s="27" t="n"/>
      <c r="J53" s="13" t="n"/>
      <c r="K53" s="14" t="n"/>
      <c r="L53" s="28">
        <f>IF(A53="","",IFERROR(I53*K53,""))</f>
        <v/>
      </c>
      <c r="M53" s="13" t="n"/>
      <c r="N53" s="10" t="n"/>
      <c r="O53" s="10" t="n"/>
      <c r="P53" s="8">
        <f>IF(OR(A53="",B53="",E53=""),"",IFERROR(TRIM(B53)&amp;"|"&amp;UPPER(TRIM(E53)),""))</f>
        <v/>
      </c>
      <c r="Q53" s="8">
        <f>IF(P53="","",IFERROR(COUNTIF('e-Fatura'!$R$8:$R$107,P53),0))</f>
        <v/>
      </c>
      <c r="R53" s="8">
        <f>IF(OR(P53="",F53="",G53="",H53="",I53=""),"",IFERROR(SUMPRODUCT(('e-Fatura'!$R$8:$R$107=P53)*(INT('e-Fatura'!$F$8:$F$107)=INT(F53))*(ABS('e-Fatura'!$G$8:$G$107-G53)&lt;='Instruções'!$B$25)*(ABS('e-Fatura'!$H$8:$H$107-H53)&lt;='Instruções'!$B$25)*(ABS('e-Fatura'!$I$8:$I$107-I53)&lt;='Instruções'!$B$25)),0))</f>
        <v/>
      </c>
      <c r="S53" s="8">
        <f>IF(P53="","",IFERROR(COUNTIF($P$8:$P$107,P53),0))</f>
        <v/>
      </c>
      <c r="T53" s="8">
        <f>IF(A53="","",IFERROR(IF(OR(P53="",F53="",G53="",H53="",I53=""),"Completar campos de conciliação",IF(Q53=0,"Ausente da listagem e-Fatura",IF(Q53&gt;1,"Múltiplas candidatas na listagem e-Fatura",IF(R53&gt;0,"Conciliada","Valores divergentes")))),"Rever dados"))</f>
        <v/>
      </c>
      <c r="U53" s="8">
        <f>IF(A53="","",IFERROR(IF(OR(G53="",H53="",I53=""),"Campos de valor incompletos",IF(ABS(I53-(G53+H53))&lt;='Instruções'!$B$25,"OK","Rever diferença base + IVA")),"Rever valores"))</f>
        <v/>
      </c>
    </row>
    <row r="54">
      <c r="A54" s="9" t="n"/>
      <c r="B54" s="9" t="n"/>
      <c r="C54" s="10" t="n"/>
      <c r="D54" s="9" t="n"/>
      <c r="E54" s="9" t="n"/>
      <c r="F54" s="26" t="n"/>
      <c r="G54" s="27" t="n"/>
      <c r="H54" s="27" t="n"/>
      <c r="I54" s="27" t="n"/>
      <c r="J54" s="13" t="n"/>
      <c r="K54" s="14" t="n"/>
      <c r="L54" s="28">
        <f>IF(A54="","",IFERROR(I54*K54,""))</f>
        <v/>
      </c>
      <c r="M54" s="13" t="n"/>
      <c r="N54" s="10" t="n"/>
      <c r="O54" s="10" t="n"/>
      <c r="P54" s="8">
        <f>IF(OR(A54="",B54="",E54=""),"",IFERROR(TRIM(B54)&amp;"|"&amp;UPPER(TRIM(E54)),""))</f>
        <v/>
      </c>
      <c r="Q54" s="8">
        <f>IF(P54="","",IFERROR(COUNTIF('e-Fatura'!$R$8:$R$107,P54),0))</f>
        <v/>
      </c>
      <c r="R54" s="8">
        <f>IF(OR(P54="",F54="",G54="",H54="",I54=""),"",IFERROR(SUMPRODUCT(('e-Fatura'!$R$8:$R$107=P54)*(INT('e-Fatura'!$F$8:$F$107)=INT(F54))*(ABS('e-Fatura'!$G$8:$G$107-G54)&lt;='Instruções'!$B$25)*(ABS('e-Fatura'!$H$8:$H$107-H54)&lt;='Instruções'!$B$25)*(ABS('e-Fatura'!$I$8:$I$107-I54)&lt;='Instruções'!$B$25)),0))</f>
        <v/>
      </c>
      <c r="S54" s="8">
        <f>IF(P54="","",IFERROR(COUNTIF($P$8:$P$107,P54),0))</f>
        <v/>
      </c>
      <c r="T54" s="8">
        <f>IF(A54="","",IFERROR(IF(OR(P54="",F54="",G54="",H54="",I54=""),"Completar campos de conciliação",IF(Q54=0,"Ausente da listagem e-Fatura",IF(Q54&gt;1,"Múltiplas candidatas na listagem e-Fatura",IF(R54&gt;0,"Conciliada","Valores divergentes")))),"Rever dados"))</f>
        <v/>
      </c>
      <c r="U54" s="8">
        <f>IF(A54="","",IFERROR(IF(OR(G54="",H54="",I54=""),"Campos de valor incompletos",IF(ABS(I54-(G54+H54))&lt;='Instruções'!$B$25,"OK","Rever diferença base + IVA")),"Rever valores"))</f>
        <v/>
      </c>
    </row>
    <row r="55">
      <c r="A55" s="9" t="n"/>
      <c r="B55" s="9" t="n"/>
      <c r="C55" s="10" t="n"/>
      <c r="D55" s="9" t="n"/>
      <c r="E55" s="9" t="n"/>
      <c r="F55" s="26" t="n"/>
      <c r="G55" s="27" t="n"/>
      <c r="H55" s="27" t="n"/>
      <c r="I55" s="27" t="n"/>
      <c r="J55" s="13" t="n"/>
      <c r="K55" s="14" t="n"/>
      <c r="L55" s="28">
        <f>IF(A55="","",IFERROR(I55*K55,""))</f>
        <v/>
      </c>
      <c r="M55" s="13" t="n"/>
      <c r="N55" s="10" t="n"/>
      <c r="O55" s="10" t="n"/>
      <c r="P55" s="8">
        <f>IF(OR(A55="",B55="",E55=""),"",IFERROR(TRIM(B55)&amp;"|"&amp;UPPER(TRIM(E55)),""))</f>
        <v/>
      </c>
      <c r="Q55" s="8">
        <f>IF(P55="","",IFERROR(COUNTIF('e-Fatura'!$R$8:$R$107,P55),0))</f>
        <v/>
      </c>
      <c r="R55" s="8">
        <f>IF(OR(P55="",F55="",G55="",H55="",I55=""),"",IFERROR(SUMPRODUCT(('e-Fatura'!$R$8:$R$107=P55)*(INT('e-Fatura'!$F$8:$F$107)=INT(F55))*(ABS('e-Fatura'!$G$8:$G$107-G55)&lt;='Instruções'!$B$25)*(ABS('e-Fatura'!$H$8:$H$107-H55)&lt;='Instruções'!$B$25)*(ABS('e-Fatura'!$I$8:$I$107-I55)&lt;='Instruções'!$B$25)),0))</f>
        <v/>
      </c>
      <c r="S55" s="8">
        <f>IF(P55="","",IFERROR(COUNTIF($P$8:$P$107,P55),0))</f>
        <v/>
      </c>
      <c r="T55" s="8">
        <f>IF(A55="","",IFERROR(IF(OR(P55="",F55="",G55="",H55="",I55=""),"Completar campos de conciliação",IF(Q55=0,"Ausente da listagem e-Fatura",IF(Q55&gt;1,"Múltiplas candidatas na listagem e-Fatura",IF(R55&gt;0,"Conciliada","Valores divergentes")))),"Rever dados"))</f>
        <v/>
      </c>
      <c r="U55" s="8">
        <f>IF(A55="","",IFERROR(IF(OR(G55="",H55="",I55=""),"Campos de valor incompletos",IF(ABS(I55-(G55+H55))&lt;='Instruções'!$B$25,"OK","Rever diferença base + IVA")),"Rever valores"))</f>
        <v/>
      </c>
    </row>
    <row r="56">
      <c r="A56" s="9" t="n"/>
      <c r="B56" s="9" t="n"/>
      <c r="C56" s="10" t="n"/>
      <c r="D56" s="9" t="n"/>
      <c r="E56" s="9" t="n"/>
      <c r="F56" s="26" t="n"/>
      <c r="G56" s="27" t="n"/>
      <c r="H56" s="27" t="n"/>
      <c r="I56" s="27" t="n"/>
      <c r="J56" s="13" t="n"/>
      <c r="K56" s="14" t="n"/>
      <c r="L56" s="28">
        <f>IF(A56="","",IFERROR(I56*K56,""))</f>
        <v/>
      </c>
      <c r="M56" s="13" t="n"/>
      <c r="N56" s="10" t="n"/>
      <c r="O56" s="10" t="n"/>
      <c r="P56" s="8">
        <f>IF(OR(A56="",B56="",E56=""),"",IFERROR(TRIM(B56)&amp;"|"&amp;UPPER(TRIM(E56)),""))</f>
        <v/>
      </c>
      <c r="Q56" s="8">
        <f>IF(P56="","",IFERROR(COUNTIF('e-Fatura'!$R$8:$R$107,P56),0))</f>
        <v/>
      </c>
      <c r="R56" s="8">
        <f>IF(OR(P56="",F56="",G56="",H56="",I56=""),"",IFERROR(SUMPRODUCT(('e-Fatura'!$R$8:$R$107=P56)*(INT('e-Fatura'!$F$8:$F$107)=INT(F56))*(ABS('e-Fatura'!$G$8:$G$107-G56)&lt;='Instruções'!$B$25)*(ABS('e-Fatura'!$H$8:$H$107-H56)&lt;='Instruções'!$B$25)*(ABS('e-Fatura'!$I$8:$I$107-I56)&lt;='Instruções'!$B$25)),0))</f>
        <v/>
      </c>
      <c r="S56" s="8">
        <f>IF(P56="","",IFERROR(COUNTIF($P$8:$P$107,P56),0))</f>
        <v/>
      </c>
      <c r="T56" s="8">
        <f>IF(A56="","",IFERROR(IF(OR(P56="",F56="",G56="",H56="",I56=""),"Completar campos de conciliação",IF(Q56=0,"Ausente da listagem e-Fatura",IF(Q56&gt;1,"Múltiplas candidatas na listagem e-Fatura",IF(R56&gt;0,"Conciliada","Valores divergentes")))),"Rever dados"))</f>
        <v/>
      </c>
      <c r="U56" s="8">
        <f>IF(A56="","",IFERROR(IF(OR(G56="",H56="",I56=""),"Campos de valor incompletos",IF(ABS(I56-(G56+H56))&lt;='Instruções'!$B$25,"OK","Rever diferença base + IVA")),"Rever valores"))</f>
        <v/>
      </c>
    </row>
    <row r="57">
      <c r="A57" s="9" t="n"/>
      <c r="B57" s="9" t="n"/>
      <c r="C57" s="10" t="n"/>
      <c r="D57" s="9" t="n"/>
      <c r="E57" s="9" t="n"/>
      <c r="F57" s="26" t="n"/>
      <c r="G57" s="27" t="n"/>
      <c r="H57" s="27" t="n"/>
      <c r="I57" s="27" t="n"/>
      <c r="J57" s="13" t="n"/>
      <c r="K57" s="14" t="n"/>
      <c r="L57" s="28">
        <f>IF(A57="","",IFERROR(I57*K57,""))</f>
        <v/>
      </c>
      <c r="M57" s="13" t="n"/>
      <c r="N57" s="10" t="n"/>
      <c r="O57" s="10" t="n"/>
      <c r="P57" s="8">
        <f>IF(OR(A57="",B57="",E57=""),"",IFERROR(TRIM(B57)&amp;"|"&amp;UPPER(TRIM(E57)),""))</f>
        <v/>
      </c>
      <c r="Q57" s="8">
        <f>IF(P57="","",IFERROR(COUNTIF('e-Fatura'!$R$8:$R$107,P57),0))</f>
        <v/>
      </c>
      <c r="R57" s="8">
        <f>IF(OR(P57="",F57="",G57="",H57="",I57=""),"",IFERROR(SUMPRODUCT(('e-Fatura'!$R$8:$R$107=P57)*(INT('e-Fatura'!$F$8:$F$107)=INT(F57))*(ABS('e-Fatura'!$G$8:$G$107-G57)&lt;='Instruções'!$B$25)*(ABS('e-Fatura'!$H$8:$H$107-H57)&lt;='Instruções'!$B$25)*(ABS('e-Fatura'!$I$8:$I$107-I57)&lt;='Instruções'!$B$25)),0))</f>
        <v/>
      </c>
      <c r="S57" s="8">
        <f>IF(P57="","",IFERROR(COUNTIF($P$8:$P$107,P57),0))</f>
        <v/>
      </c>
      <c r="T57" s="8">
        <f>IF(A57="","",IFERROR(IF(OR(P57="",F57="",G57="",H57="",I57=""),"Completar campos de conciliação",IF(Q57=0,"Ausente da listagem e-Fatura",IF(Q57&gt;1,"Múltiplas candidatas na listagem e-Fatura",IF(R57&gt;0,"Conciliada","Valores divergentes")))),"Rever dados"))</f>
        <v/>
      </c>
      <c r="U57" s="8">
        <f>IF(A57="","",IFERROR(IF(OR(G57="",H57="",I57=""),"Campos de valor incompletos",IF(ABS(I57-(G57+H57))&lt;='Instruções'!$B$25,"OK","Rever diferença base + IVA")),"Rever valores"))</f>
        <v/>
      </c>
    </row>
    <row r="58">
      <c r="A58" s="9" t="n"/>
      <c r="B58" s="9" t="n"/>
      <c r="C58" s="10" t="n"/>
      <c r="D58" s="9" t="n"/>
      <c r="E58" s="9" t="n"/>
      <c r="F58" s="26" t="n"/>
      <c r="G58" s="27" t="n"/>
      <c r="H58" s="27" t="n"/>
      <c r="I58" s="27" t="n"/>
      <c r="J58" s="13" t="n"/>
      <c r="K58" s="14" t="n"/>
      <c r="L58" s="28">
        <f>IF(A58="","",IFERROR(I58*K58,""))</f>
        <v/>
      </c>
      <c r="M58" s="13" t="n"/>
      <c r="N58" s="10" t="n"/>
      <c r="O58" s="10" t="n"/>
      <c r="P58" s="8">
        <f>IF(OR(A58="",B58="",E58=""),"",IFERROR(TRIM(B58)&amp;"|"&amp;UPPER(TRIM(E58)),""))</f>
        <v/>
      </c>
      <c r="Q58" s="8">
        <f>IF(P58="","",IFERROR(COUNTIF('e-Fatura'!$R$8:$R$107,P58),0))</f>
        <v/>
      </c>
      <c r="R58" s="8">
        <f>IF(OR(P58="",F58="",G58="",H58="",I58=""),"",IFERROR(SUMPRODUCT(('e-Fatura'!$R$8:$R$107=P58)*(INT('e-Fatura'!$F$8:$F$107)=INT(F58))*(ABS('e-Fatura'!$G$8:$G$107-G58)&lt;='Instruções'!$B$25)*(ABS('e-Fatura'!$H$8:$H$107-H58)&lt;='Instruções'!$B$25)*(ABS('e-Fatura'!$I$8:$I$107-I58)&lt;='Instruções'!$B$25)),0))</f>
        <v/>
      </c>
      <c r="S58" s="8">
        <f>IF(P58="","",IFERROR(COUNTIF($P$8:$P$107,P58),0))</f>
        <v/>
      </c>
      <c r="T58" s="8">
        <f>IF(A58="","",IFERROR(IF(OR(P58="",F58="",G58="",H58="",I58=""),"Completar campos de conciliação",IF(Q58=0,"Ausente da listagem e-Fatura",IF(Q58&gt;1,"Múltiplas candidatas na listagem e-Fatura",IF(R58&gt;0,"Conciliada","Valores divergentes")))),"Rever dados"))</f>
        <v/>
      </c>
      <c r="U58" s="8">
        <f>IF(A58="","",IFERROR(IF(OR(G58="",H58="",I58=""),"Campos de valor incompletos",IF(ABS(I58-(G58+H58))&lt;='Instruções'!$B$25,"OK","Rever diferença base + IVA")),"Rever valores"))</f>
        <v/>
      </c>
    </row>
    <row r="59">
      <c r="A59" s="9" t="n"/>
      <c r="B59" s="9" t="n"/>
      <c r="C59" s="10" t="n"/>
      <c r="D59" s="9" t="n"/>
      <c r="E59" s="9" t="n"/>
      <c r="F59" s="26" t="n"/>
      <c r="G59" s="27" t="n"/>
      <c r="H59" s="27" t="n"/>
      <c r="I59" s="27" t="n"/>
      <c r="J59" s="13" t="n"/>
      <c r="K59" s="14" t="n"/>
      <c r="L59" s="28">
        <f>IF(A59="","",IFERROR(I59*K59,""))</f>
        <v/>
      </c>
      <c r="M59" s="13" t="n"/>
      <c r="N59" s="10" t="n"/>
      <c r="O59" s="10" t="n"/>
      <c r="P59" s="8">
        <f>IF(OR(A59="",B59="",E59=""),"",IFERROR(TRIM(B59)&amp;"|"&amp;UPPER(TRIM(E59)),""))</f>
        <v/>
      </c>
      <c r="Q59" s="8">
        <f>IF(P59="","",IFERROR(COUNTIF('e-Fatura'!$R$8:$R$107,P59),0))</f>
        <v/>
      </c>
      <c r="R59" s="8">
        <f>IF(OR(P59="",F59="",G59="",H59="",I59=""),"",IFERROR(SUMPRODUCT(('e-Fatura'!$R$8:$R$107=P59)*(INT('e-Fatura'!$F$8:$F$107)=INT(F59))*(ABS('e-Fatura'!$G$8:$G$107-G59)&lt;='Instruções'!$B$25)*(ABS('e-Fatura'!$H$8:$H$107-H59)&lt;='Instruções'!$B$25)*(ABS('e-Fatura'!$I$8:$I$107-I59)&lt;='Instruções'!$B$25)),0))</f>
        <v/>
      </c>
      <c r="S59" s="8">
        <f>IF(P59="","",IFERROR(COUNTIF($P$8:$P$107,P59),0))</f>
        <v/>
      </c>
      <c r="T59" s="8">
        <f>IF(A59="","",IFERROR(IF(OR(P59="",F59="",G59="",H59="",I59=""),"Completar campos de conciliação",IF(Q59=0,"Ausente da listagem e-Fatura",IF(Q59&gt;1,"Múltiplas candidatas na listagem e-Fatura",IF(R59&gt;0,"Conciliada","Valores divergentes")))),"Rever dados"))</f>
        <v/>
      </c>
      <c r="U59" s="8">
        <f>IF(A59="","",IFERROR(IF(OR(G59="",H59="",I59=""),"Campos de valor incompletos",IF(ABS(I59-(G59+H59))&lt;='Instruções'!$B$25,"OK","Rever diferença base + IVA")),"Rever valores"))</f>
        <v/>
      </c>
    </row>
    <row r="60">
      <c r="A60" s="9" t="n"/>
      <c r="B60" s="9" t="n"/>
      <c r="C60" s="10" t="n"/>
      <c r="D60" s="9" t="n"/>
      <c r="E60" s="9" t="n"/>
      <c r="F60" s="26" t="n"/>
      <c r="G60" s="27" t="n"/>
      <c r="H60" s="27" t="n"/>
      <c r="I60" s="27" t="n"/>
      <c r="J60" s="13" t="n"/>
      <c r="K60" s="14" t="n"/>
      <c r="L60" s="28">
        <f>IF(A60="","",IFERROR(I60*K60,""))</f>
        <v/>
      </c>
      <c r="M60" s="13" t="n"/>
      <c r="N60" s="10" t="n"/>
      <c r="O60" s="10" t="n"/>
      <c r="P60" s="8">
        <f>IF(OR(A60="",B60="",E60=""),"",IFERROR(TRIM(B60)&amp;"|"&amp;UPPER(TRIM(E60)),""))</f>
        <v/>
      </c>
      <c r="Q60" s="8">
        <f>IF(P60="","",IFERROR(COUNTIF('e-Fatura'!$R$8:$R$107,P60),0))</f>
        <v/>
      </c>
      <c r="R60" s="8">
        <f>IF(OR(P60="",F60="",G60="",H60="",I60=""),"",IFERROR(SUMPRODUCT(('e-Fatura'!$R$8:$R$107=P60)*(INT('e-Fatura'!$F$8:$F$107)=INT(F60))*(ABS('e-Fatura'!$G$8:$G$107-G60)&lt;='Instruções'!$B$25)*(ABS('e-Fatura'!$H$8:$H$107-H60)&lt;='Instruções'!$B$25)*(ABS('e-Fatura'!$I$8:$I$107-I60)&lt;='Instruções'!$B$25)),0))</f>
        <v/>
      </c>
      <c r="S60" s="8">
        <f>IF(P60="","",IFERROR(COUNTIF($P$8:$P$107,P60),0))</f>
        <v/>
      </c>
      <c r="T60" s="8">
        <f>IF(A60="","",IFERROR(IF(OR(P60="",F60="",G60="",H60="",I60=""),"Completar campos de conciliação",IF(Q60=0,"Ausente da listagem e-Fatura",IF(Q60&gt;1,"Múltiplas candidatas na listagem e-Fatura",IF(R60&gt;0,"Conciliada","Valores divergentes")))),"Rever dados"))</f>
        <v/>
      </c>
      <c r="U60" s="8">
        <f>IF(A60="","",IFERROR(IF(OR(G60="",H60="",I60=""),"Campos de valor incompletos",IF(ABS(I60-(G60+H60))&lt;='Instruções'!$B$25,"OK","Rever diferença base + IVA")),"Rever valores"))</f>
        <v/>
      </c>
    </row>
    <row r="61">
      <c r="A61" s="9" t="n"/>
      <c r="B61" s="9" t="n"/>
      <c r="C61" s="10" t="n"/>
      <c r="D61" s="9" t="n"/>
      <c r="E61" s="9" t="n"/>
      <c r="F61" s="26" t="n"/>
      <c r="G61" s="27" t="n"/>
      <c r="H61" s="27" t="n"/>
      <c r="I61" s="27" t="n"/>
      <c r="J61" s="13" t="n"/>
      <c r="K61" s="14" t="n"/>
      <c r="L61" s="28">
        <f>IF(A61="","",IFERROR(I61*K61,""))</f>
        <v/>
      </c>
      <c r="M61" s="13" t="n"/>
      <c r="N61" s="10" t="n"/>
      <c r="O61" s="10" t="n"/>
      <c r="P61" s="8">
        <f>IF(OR(A61="",B61="",E61=""),"",IFERROR(TRIM(B61)&amp;"|"&amp;UPPER(TRIM(E61)),""))</f>
        <v/>
      </c>
      <c r="Q61" s="8">
        <f>IF(P61="","",IFERROR(COUNTIF('e-Fatura'!$R$8:$R$107,P61),0))</f>
        <v/>
      </c>
      <c r="R61" s="8">
        <f>IF(OR(P61="",F61="",G61="",H61="",I61=""),"",IFERROR(SUMPRODUCT(('e-Fatura'!$R$8:$R$107=P61)*(INT('e-Fatura'!$F$8:$F$107)=INT(F61))*(ABS('e-Fatura'!$G$8:$G$107-G61)&lt;='Instruções'!$B$25)*(ABS('e-Fatura'!$H$8:$H$107-H61)&lt;='Instruções'!$B$25)*(ABS('e-Fatura'!$I$8:$I$107-I61)&lt;='Instruções'!$B$25)),0))</f>
        <v/>
      </c>
      <c r="S61" s="8">
        <f>IF(P61="","",IFERROR(COUNTIF($P$8:$P$107,P61),0))</f>
        <v/>
      </c>
      <c r="T61" s="8">
        <f>IF(A61="","",IFERROR(IF(OR(P61="",F61="",G61="",H61="",I61=""),"Completar campos de conciliação",IF(Q61=0,"Ausente da listagem e-Fatura",IF(Q61&gt;1,"Múltiplas candidatas na listagem e-Fatura",IF(R61&gt;0,"Conciliada","Valores divergentes")))),"Rever dados"))</f>
        <v/>
      </c>
      <c r="U61" s="8">
        <f>IF(A61="","",IFERROR(IF(OR(G61="",H61="",I61=""),"Campos de valor incompletos",IF(ABS(I61-(G61+H61))&lt;='Instruções'!$B$25,"OK","Rever diferença base + IVA")),"Rever valores"))</f>
        <v/>
      </c>
    </row>
    <row r="62">
      <c r="A62" s="9" t="n"/>
      <c r="B62" s="9" t="n"/>
      <c r="C62" s="10" t="n"/>
      <c r="D62" s="9" t="n"/>
      <c r="E62" s="9" t="n"/>
      <c r="F62" s="26" t="n"/>
      <c r="G62" s="27" t="n"/>
      <c r="H62" s="27" t="n"/>
      <c r="I62" s="27" t="n"/>
      <c r="J62" s="13" t="n"/>
      <c r="K62" s="14" t="n"/>
      <c r="L62" s="28">
        <f>IF(A62="","",IFERROR(I62*K62,""))</f>
        <v/>
      </c>
      <c r="M62" s="13" t="n"/>
      <c r="N62" s="10" t="n"/>
      <c r="O62" s="10" t="n"/>
      <c r="P62" s="8">
        <f>IF(OR(A62="",B62="",E62=""),"",IFERROR(TRIM(B62)&amp;"|"&amp;UPPER(TRIM(E62)),""))</f>
        <v/>
      </c>
      <c r="Q62" s="8">
        <f>IF(P62="","",IFERROR(COUNTIF('e-Fatura'!$R$8:$R$107,P62),0))</f>
        <v/>
      </c>
      <c r="R62" s="8">
        <f>IF(OR(P62="",F62="",G62="",H62="",I62=""),"",IFERROR(SUMPRODUCT(('e-Fatura'!$R$8:$R$107=P62)*(INT('e-Fatura'!$F$8:$F$107)=INT(F62))*(ABS('e-Fatura'!$G$8:$G$107-G62)&lt;='Instruções'!$B$25)*(ABS('e-Fatura'!$H$8:$H$107-H62)&lt;='Instruções'!$B$25)*(ABS('e-Fatura'!$I$8:$I$107-I62)&lt;='Instruções'!$B$25)),0))</f>
        <v/>
      </c>
      <c r="S62" s="8">
        <f>IF(P62="","",IFERROR(COUNTIF($P$8:$P$107,P62),0))</f>
        <v/>
      </c>
      <c r="T62" s="8">
        <f>IF(A62="","",IFERROR(IF(OR(P62="",F62="",G62="",H62="",I62=""),"Completar campos de conciliação",IF(Q62=0,"Ausente da listagem e-Fatura",IF(Q62&gt;1,"Múltiplas candidatas na listagem e-Fatura",IF(R62&gt;0,"Conciliada","Valores divergentes")))),"Rever dados"))</f>
        <v/>
      </c>
      <c r="U62" s="8">
        <f>IF(A62="","",IFERROR(IF(OR(G62="",H62="",I62=""),"Campos de valor incompletos",IF(ABS(I62-(G62+H62))&lt;='Instruções'!$B$25,"OK","Rever diferença base + IVA")),"Rever valores"))</f>
        <v/>
      </c>
    </row>
    <row r="63">
      <c r="A63" s="9" t="n"/>
      <c r="B63" s="9" t="n"/>
      <c r="C63" s="10" t="n"/>
      <c r="D63" s="9" t="n"/>
      <c r="E63" s="9" t="n"/>
      <c r="F63" s="26" t="n"/>
      <c r="G63" s="27" t="n"/>
      <c r="H63" s="27" t="n"/>
      <c r="I63" s="27" t="n"/>
      <c r="J63" s="13" t="n"/>
      <c r="K63" s="14" t="n"/>
      <c r="L63" s="28">
        <f>IF(A63="","",IFERROR(I63*K63,""))</f>
        <v/>
      </c>
      <c r="M63" s="13" t="n"/>
      <c r="N63" s="10" t="n"/>
      <c r="O63" s="10" t="n"/>
      <c r="P63" s="8">
        <f>IF(OR(A63="",B63="",E63=""),"",IFERROR(TRIM(B63)&amp;"|"&amp;UPPER(TRIM(E63)),""))</f>
        <v/>
      </c>
      <c r="Q63" s="8">
        <f>IF(P63="","",IFERROR(COUNTIF('e-Fatura'!$R$8:$R$107,P63),0))</f>
        <v/>
      </c>
      <c r="R63" s="8">
        <f>IF(OR(P63="",F63="",G63="",H63="",I63=""),"",IFERROR(SUMPRODUCT(('e-Fatura'!$R$8:$R$107=P63)*(INT('e-Fatura'!$F$8:$F$107)=INT(F63))*(ABS('e-Fatura'!$G$8:$G$107-G63)&lt;='Instruções'!$B$25)*(ABS('e-Fatura'!$H$8:$H$107-H63)&lt;='Instruções'!$B$25)*(ABS('e-Fatura'!$I$8:$I$107-I63)&lt;='Instruções'!$B$25)),0))</f>
        <v/>
      </c>
      <c r="S63" s="8">
        <f>IF(P63="","",IFERROR(COUNTIF($P$8:$P$107,P63),0))</f>
        <v/>
      </c>
      <c r="T63" s="8">
        <f>IF(A63="","",IFERROR(IF(OR(P63="",F63="",G63="",H63="",I63=""),"Completar campos de conciliação",IF(Q63=0,"Ausente da listagem e-Fatura",IF(Q63&gt;1,"Múltiplas candidatas na listagem e-Fatura",IF(R63&gt;0,"Conciliada","Valores divergentes")))),"Rever dados"))</f>
        <v/>
      </c>
      <c r="U63" s="8">
        <f>IF(A63="","",IFERROR(IF(OR(G63="",H63="",I63=""),"Campos de valor incompletos",IF(ABS(I63-(G63+H63))&lt;='Instruções'!$B$25,"OK","Rever diferença base + IVA")),"Rever valores"))</f>
        <v/>
      </c>
    </row>
    <row r="64">
      <c r="A64" s="9" t="n"/>
      <c r="B64" s="9" t="n"/>
      <c r="C64" s="10" t="n"/>
      <c r="D64" s="9" t="n"/>
      <c r="E64" s="9" t="n"/>
      <c r="F64" s="26" t="n"/>
      <c r="G64" s="27" t="n"/>
      <c r="H64" s="27" t="n"/>
      <c r="I64" s="27" t="n"/>
      <c r="J64" s="13" t="n"/>
      <c r="K64" s="14" t="n"/>
      <c r="L64" s="28">
        <f>IF(A64="","",IFERROR(I64*K64,""))</f>
        <v/>
      </c>
      <c r="M64" s="13" t="n"/>
      <c r="N64" s="10" t="n"/>
      <c r="O64" s="10" t="n"/>
      <c r="P64" s="8">
        <f>IF(OR(A64="",B64="",E64=""),"",IFERROR(TRIM(B64)&amp;"|"&amp;UPPER(TRIM(E64)),""))</f>
        <v/>
      </c>
      <c r="Q64" s="8">
        <f>IF(P64="","",IFERROR(COUNTIF('e-Fatura'!$R$8:$R$107,P64),0))</f>
        <v/>
      </c>
      <c r="R64" s="8">
        <f>IF(OR(P64="",F64="",G64="",H64="",I64=""),"",IFERROR(SUMPRODUCT(('e-Fatura'!$R$8:$R$107=P64)*(INT('e-Fatura'!$F$8:$F$107)=INT(F64))*(ABS('e-Fatura'!$G$8:$G$107-G64)&lt;='Instruções'!$B$25)*(ABS('e-Fatura'!$H$8:$H$107-H64)&lt;='Instruções'!$B$25)*(ABS('e-Fatura'!$I$8:$I$107-I64)&lt;='Instruções'!$B$25)),0))</f>
        <v/>
      </c>
      <c r="S64" s="8">
        <f>IF(P64="","",IFERROR(COUNTIF($P$8:$P$107,P64),0))</f>
        <v/>
      </c>
      <c r="T64" s="8">
        <f>IF(A64="","",IFERROR(IF(OR(P64="",F64="",G64="",H64="",I64=""),"Completar campos de conciliação",IF(Q64=0,"Ausente da listagem e-Fatura",IF(Q64&gt;1,"Múltiplas candidatas na listagem e-Fatura",IF(R64&gt;0,"Conciliada","Valores divergentes")))),"Rever dados"))</f>
        <v/>
      </c>
      <c r="U64" s="8">
        <f>IF(A64="","",IFERROR(IF(OR(G64="",H64="",I64=""),"Campos de valor incompletos",IF(ABS(I64-(G64+H64))&lt;='Instruções'!$B$25,"OK","Rever diferença base + IVA")),"Rever valores"))</f>
        <v/>
      </c>
    </row>
    <row r="65">
      <c r="A65" s="9" t="n"/>
      <c r="B65" s="9" t="n"/>
      <c r="C65" s="10" t="n"/>
      <c r="D65" s="9" t="n"/>
      <c r="E65" s="9" t="n"/>
      <c r="F65" s="26" t="n"/>
      <c r="G65" s="27" t="n"/>
      <c r="H65" s="27" t="n"/>
      <c r="I65" s="27" t="n"/>
      <c r="J65" s="13" t="n"/>
      <c r="K65" s="14" t="n"/>
      <c r="L65" s="28">
        <f>IF(A65="","",IFERROR(I65*K65,""))</f>
        <v/>
      </c>
      <c r="M65" s="13" t="n"/>
      <c r="N65" s="10" t="n"/>
      <c r="O65" s="10" t="n"/>
      <c r="P65" s="8">
        <f>IF(OR(A65="",B65="",E65=""),"",IFERROR(TRIM(B65)&amp;"|"&amp;UPPER(TRIM(E65)),""))</f>
        <v/>
      </c>
      <c r="Q65" s="8">
        <f>IF(P65="","",IFERROR(COUNTIF('e-Fatura'!$R$8:$R$107,P65),0))</f>
        <v/>
      </c>
      <c r="R65" s="8">
        <f>IF(OR(P65="",F65="",G65="",H65="",I65=""),"",IFERROR(SUMPRODUCT(('e-Fatura'!$R$8:$R$107=P65)*(INT('e-Fatura'!$F$8:$F$107)=INT(F65))*(ABS('e-Fatura'!$G$8:$G$107-G65)&lt;='Instruções'!$B$25)*(ABS('e-Fatura'!$H$8:$H$107-H65)&lt;='Instruções'!$B$25)*(ABS('e-Fatura'!$I$8:$I$107-I65)&lt;='Instruções'!$B$25)),0))</f>
        <v/>
      </c>
      <c r="S65" s="8">
        <f>IF(P65="","",IFERROR(COUNTIF($P$8:$P$107,P65),0))</f>
        <v/>
      </c>
      <c r="T65" s="8">
        <f>IF(A65="","",IFERROR(IF(OR(P65="",F65="",G65="",H65="",I65=""),"Completar campos de conciliação",IF(Q65=0,"Ausente da listagem e-Fatura",IF(Q65&gt;1,"Múltiplas candidatas na listagem e-Fatura",IF(R65&gt;0,"Conciliada","Valores divergentes")))),"Rever dados"))</f>
        <v/>
      </c>
      <c r="U65" s="8">
        <f>IF(A65="","",IFERROR(IF(OR(G65="",H65="",I65=""),"Campos de valor incompletos",IF(ABS(I65-(G65+H65))&lt;='Instruções'!$B$25,"OK","Rever diferença base + IVA")),"Rever valores"))</f>
        <v/>
      </c>
    </row>
    <row r="66">
      <c r="A66" s="9" t="n"/>
      <c r="B66" s="9" t="n"/>
      <c r="C66" s="10" t="n"/>
      <c r="D66" s="9" t="n"/>
      <c r="E66" s="9" t="n"/>
      <c r="F66" s="26" t="n"/>
      <c r="G66" s="27" t="n"/>
      <c r="H66" s="27" t="n"/>
      <c r="I66" s="27" t="n"/>
      <c r="J66" s="13" t="n"/>
      <c r="K66" s="14" t="n"/>
      <c r="L66" s="28">
        <f>IF(A66="","",IFERROR(I66*K66,""))</f>
        <v/>
      </c>
      <c r="M66" s="13" t="n"/>
      <c r="N66" s="10" t="n"/>
      <c r="O66" s="10" t="n"/>
      <c r="P66" s="8">
        <f>IF(OR(A66="",B66="",E66=""),"",IFERROR(TRIM(B66)&amp;"|"&amp;UPPER(TRIM(E66)),""))</f>
        <v/>
      </c>
      <c r="Q66" s="8">
        <f>IF(P66="","",IFERROR(COUNTIF('e-Fatura'!$R$8:$R$107,P66),0))</f>
        <v/>
      </c>
      <c r="R66" s="8">
        <f>IF(OR(P66="",F66="",G66="",H66="",I66=""),"",IFERROR(SUMPRODUCT(('e-Fatura'!$R$8:$R$107=P66)*(INT('e-Fatura'!$F$8:$F$107)=INT(F66))*(ABS('e-Fatura'!$G$8:$G$107-G66)&lt;='Instruções'!$B$25)*(ABS('e-Fatura'!$H$8:$H$107-H66)&lt;='Instruções'!$B$25)*(ABS('e-Fatura'!$I$8:$I$107-I66)&lt;='Instruções'!$B$25)),0))</f>
        <v/>
      </c>
      <c r="S66" s="8">
        <f>IF(P66="","",IFERROR(COUNTIF($P$8:$P$107,P66),0))</f>
        <v/>
      </c>
      <c r="T66" s="8">
        <f>IF(A66="","",IFERROR(IF(OR(P66="",F66="",G66="",H66="",I66=""),"Completar campos de conciliação",IF(Q66=0,"Ausente da listagem e-Fatura",IF(Q66&gt;1,"Múltiplas candidatas na listagem e-Fatura",IF(R66&gt;0,"Conciliada","Valores divergentes")))),"Rever dados"))</f>
        <v/>
      </c>
      <c r="U66" s="8">
        <f>IF(A66="","",IFERROR(IF(OR(G66="",H66="",I66=""),"Campos de valor incompletos",IF(ABS(I66-(G66+H66))&lt;='Instruções'!$B$25,"OK","Rever diferença base + IVA")),"Rever valores"))</f>
        <v/>
      </c>
    </row>
    <row r="67">
      <c r="A67" s="9" t="n"/>
      <c r="B67" s="9" t="n"/>
      <c r="C67" s="10" t="n"/>
      <c r="D67" s="9" t="n"/>
      <c r="E67" s="9" t="n"/>
      <c r="F67" s="26" t="n"/>
      <c r="G67" s="27" t="n"/>
      <c r="H67" s="27" t="n"/>
      <c r="I67" s="27" t="n"/>
      <c r="J67" s="13" t="n"/>
      <c r="K67" s="14" t="n"/>
      <c r="L67" s="28">
        <f>IF(A67="","",IFERROR(I67*K67,""))</f>
        <v/>
      </c>
      <c r="M67" s="13" t="n"/>
      <c r="N67" s="10" t="n"/>
      <c r="O67" s="10" t="n"/>
      <c r="P67" s="8">
        <f>IF(OR(A67="",B67="",E67=""),"",IFERROR(TRIM(B67)&amp;"|"&amp;UPPER(TRIM(E67)),""))</f>
        <v/>
      </c>
      <c r="Q67" s="8">
        <f>IF(P67="","",IFERROR(COUNTIF('e-Fatura'!$R$8:$R$107,P67),0))</f>
        <v/>
      </c>
      <c r="R67" s="8">
        <f>IF(OR(P67="",F67="",G67="",H67="",I67=""),"",IFERROR(SUMPRODUCT(('e-Fatura'!$R$8:$R$107=P67)*(INT('e-Fatura'!$F$8:$F$107)=INT(F67))*(ABS('e-Fatura'!$G$8:$G$107-G67)&lt;='Instruções'!$B$25)*(ABS('e-Fatura'!$H$8:$H$107-H67)&lt;='Instruções'!$B$25)*(ABS('e-Fatura'!$I$8:$I$107-I67)&lt;='Instruções'!$B$25)),0))</f>
        <v/>
      </c>
      <c r="S67" s="8">
        <f>IF(P67="","",IFERROR(COUNTIF($P$8:$P$107,P67),0))</f>
        <v/>
      </c>
      <c r="T67" s="8">
        <f>IF(A67="","",IFERROR(IF(OR(P67="",F67="",G67="",H67="",I67=""),"Completar campos de conciliação",IF(Q67=0,"Ausente da listagem e-Fatura",IF(Q67&gt;1,"Múltiplas candidatas na listagem e-Fatura",IF(R67&gt;0,"Conciliada","Valores divergentes")))),"Rever dados"))</f>
        <v/>
      </c>
      <c r="U67" s="8">
        <f>IF(A67="","",IFERROR(IF(OR(G67="",H67="",I67=""),"Campos de valor incompletos",IF(ABS(I67-(G67+H67))&lt;='Instruções'!$B$25,"OK","Rever diferença base + IVA")),"Rever valores"))</f>
        <v/>
      </c>
    </row>
    <row r="68">
      <c r="A68" s="9" t="n"/>
      <c r="B68" s="9" t="n"/>
      <c r="C68" s="10" t="n"/>
      <c r="D68" s="9" t="n"/>
      <c r="E68" s="9" t="n"/>
      <c r="F68" s="26" t="n"/>
      <c r="G68" s="27" t="n"/>
      <c r="H68" s="27" t="n"/>
      <c r="I68" s="27" t="n"/>
      <c r="J68" s="13" t="n"/>
      <c r="K68" s="14" t="n"/>
      <c r="L68" s="28">
        <f>IF(A68="","",IFERROR(I68*K68,""))</f>
        <v/>
      </c>
      <c r="M68" s="13" t="n"/>
      <c r="N68" s="10" t="n"/>
      <c r="O68" s="10" t="n"/>
      <c r="P68" s="8">
        <f>IF(OR(A68="",B68="",E68=""),"",IFERROR(TRIM(B68)&amp;"|"&amp;UPPER(TRIM(E68)),""))</f>
        <v/>
      </c>
      <c r="Q68" s="8">
        <f>IF(P68="","",IFERROR(COUNTIF('e-Fatura'!$R$8:$R$107,P68),0))</f>
        <v/>
      </c>
      <c r="R68" s="8">
        <f>IF(OR(P68="",F68="",G68="",H68="",I68=""),"",IFERROR(SUMPRODUCT(('e-Fatura'!$R$8:$R$107=P68)*(INT('e-Fatura'!$F$8:$F$107)=INT(F68))*(ABS('e-Fatura'!$G$8:$G$107-G68)&lt;='Instruções'!$B$25)*(ABS('e-Fatura'!$H$8:$H$107-H68)&lt;='Instruções'!$B$25)*(ABS('e-Fatura'!$I$8:$I$107-I68)&lt;='Instruções'!$B$25)),0))</f>
        <v/>
      </c>
      <c r="S68" s="8">
        <f>IF(P68="","",IFERROR(COUNTIF($P$8:$P$107,P68),0))</f>
        <v/>
      </c>
      <c r="T68" s="8">
        <f>IF(A68="","",IFERROR(IF(OR(P68="",F68="",G68="",H68="",I68=""),"Completar campos de conciliação",IF(Q68=0,"Ausente da listagem e-Fatura",IF(Q68&gt;1,"Múltiplas candidatas na listagem e-Fatura",IF(R68&gt;0,"Conciliada","Valores divergentes")))),"Rever dados"))</f>
        <v/>
      </c>
      <c r="U68" s="8">
        <f>IF(A68="","",IFERROR(IF(OR(G68="",H68="",I68=""),"Campos de valor incompletos",IF(ABS(I68-(G68+H68))&lt;='Instruções'!$B$25,"OK","Rever diferença base + IVA")),"Rever valores"))</f>
        <v/>
      </c>
    </row>
    <row r="69">
      <c r="A69" s="9" t="n"/>
      <c r="B69" s="9" t="n"/>
      <c r="C69" s="10" t="n"/>
      <c r="D69" s="9" t="n"/>
      <c r="E69" s="9" t="n"/>
      <c r="F69" s="26" t="n"/>
      <c r="G69" s="27" t="n"/>
      <c r="H69" s="27" t="n"/>
      <c r="I69" s="27" t="n"/>
      <c r="J69" s="13" t="n"/>
      <c r="K69" s="14" t="n"/>
      <c r="L69" s="28">
        <f>IF(A69="","",IFERROR(I69*K69,""))</f>
        <v/>
      </c>
      <c r="M69" s="13" t="n"/>
      <c r="N69" s="10" t="n"/>
      <c r="O69" s="10" t="n"/>
      <c r="P69" s="8">
        <f>IF(OR(A69="",B69="",E69=""),"",IFERROR(TRIM(B69)&amp;"|"&amp;UPPER(TRIM(E69)),""))</f>
        <v/>
      </c>
      <c r="Q69" s="8">
        <f>IF(P69="","",IFERROR(COUNTIF('e-Fatura'!$R$8:$R$107,P69),0))</f>
        <v/>
      </c>
      <c r="R69" s="8">
        <f>IF(OR(P69="",F69="",G69="",H69="",I69=""),"",IFERROR(SUMPRODUCT(('e-Fatura'!$R$8:$R$107=P69)*(INT('e-Fatura'!$F$8:$F$107)=INT(F69))*(ABS('e-Fatura'!$G$8:$G$107-G69)&lt;='Instruções'!$B$25)*(ABS('e-Fatura'!$H$8:$H$107-H69)&lt;='Instruções'!$B$25)*(ABS('e-Fatura'!$I$8:$I$107-I69)&lt;='Instruções'!$B$25)),0))</f>
        <v/>
      </c>
      <c r="S69" s="8">
        <f>IF(P69="","",IFERROR(COUNTIF($P$8:$P$107,P69),0))</f>
        <v/>
      </c>
      <c r="T69" s="8">
        <f>IF(A69="","",IFERROR(IF(OR(P69="",F69="",G69="",H69="",I69=""),"Completar campos de conciliação",IF(Q69=0,"Ausente da listagem e-Fatura",IF(Q69&gt;1,"Múltiplas candidatas na listagem e-Fatura",IF(R69&gt;0,"Conciliada","Valores divergentes")))),"Rever dados"))</f>
        <v/>
      </c>
      <c r="U69" s="8">
        <f>IF(A69="","",IFERROR(IF(OR(G69="",H69="",I69=""),"Campos de valor incompletos",IF(ABS(I69-(G69+H69))&lt;='Instruções'!$B$25,"OK","Rever diferença base + IVA")),"Rever valores"))</f>
        <v/>
      </c>
    </row>
    <row r="70">
      <c r="A70" s="9" t="n"/>
      <c r="B70" s="9" t="n"/>
      <c r="C70" s="10" t="n"/>
      <c r="D70" s="9" t="n"/>
      <c r="E70" s="9" t="n"/>
      <c r="F70" s="26" t="n"/>
      <c r="G70" s="27" t="n"/>
      <c r="H70" s="27" t="n"/>
      <c r="I70" s="27" t="n"/>
      <c r="J70" s="13" t="n"/>
      <c r="K70" s="14" t="n"/>
      <c r="L70" s="28">
        <f>IF(A70="","",IFERROR(I70*K70,""))</f>
        <v/>
      </c>
      <c r="M70" s="13" t="n"/>
      <c r="N70" s="10" t="n"/>
      <c r="O70" s="10" t="n"/>
      <c r="P70" s="8">
        <f>IF(OR(A70="",B70="",E70=""),"",IFERROR(TRIM(B70)&amp;"|"&amp;UPPER(TRIM(E70)),""))</f>
        <v/>
      </c>
      <c r="Q70" s="8">
        <f>IF(P70="","",IFERROR(COUNTIF('e-Fatura'!$R$8:$R$107,P70),0))</f>
        <v/>
      </c>
      <c r="R70" s="8">
        <f>IF(OR(P70="",F70="",G70="",H70="",I70=""),"",IFERROR(SUMPRODUCT(('e-Fatura'!$R$8:$R$107=P70)*(INT('e-Fatura'!$F$8:$F$107)=INT(F70))*(ABS('e-Fatura'!$G$8:$G$107-G70)&lt;='Instruções'!$B$25)*(ABS('e-Fatura'!$H$8:$H$107-H70)&lt;='Instruções'!$B$25)*(ABS('e-Fatura'!$I$8:$I$107-I70)&lt;='Instruções'!$B$25)),0))</f>
        <v/>
      </c>
      <c r="S70" s="8">
        <f>IF(P70="","",IFERROR(COUNTIF($P$8:$P$107,P70),0))</f>
        <v/>
      </c>
      <c r="T70" s="8">
        <f>IF(A70="","",IFERROR(IF(OR(P70="",F70="",G70="",H70="",I70=""),"Completar campos de conciliação",IF(Q70=0,"Ausente da listagem e-Fatura",IF(Q70&gt;1,"Múltiplas candidatas na listagem e-Fatura",IF(R70&gt;0,"Conciliada","Valores divergentes")))),"Rever dados"))</f>
        <v/>
      </c>
      <c r="U70" s="8">
        <f>IF(A70="","",IFERROR(IF(OR(G70="",H70="",I70=""),"Campos de valor incompletos",IF(ABS(I70-(G70+H70))&lt;='Instruções'!$B$25,"OK","Rever diferença base + IVA")),"Rever valores"))</f>
        <v/>
      </c>
    </row>
    <row r="71">
      <c r="A71" s="9" t="n"/>
      <c r="B71" s="9" t="n"/>
      <c r="C71" s="10" t="n"/>
      <c r="D71" s="9" t="n"/>
      <c r="E71" s="9" t="n"/>
      <c r="F71" s="26" t="n"/>
      <c r="G71" s="27" t="n"/>
      <c r="H71" s="27" t="n"/>
      <c r="I71" s="27" t="n"/>
      <c r="J71" s="13" t="n"/>
      <c r="K71" s="14" t="n"/>
      <c r="L71" s="28">
        <f>IF(A71="","",IFERROR(I71*K71,""))</f>
        <v/>
      </c>
      <c r="M71" s="13" t="n"/>
      <c r="N71" s="10" t="n"/>
      <c r="O71" s="10" t="n"/>
      <c r="P71" s="8">
        <f>IF(OR(A71="",B71="",E71=""),"",IFERROR(TRIM(B71)&amp;"|"&amp;UPPER(TRIM(E71)),""))</f>
        <v/>
      </c>
      <c r="Q71" s="8">
        <f>IF(P71="","",IFERROR(COUNTIF('e-Fatura'!$R$8:$R$107,P71),0))</f>
        <v/>
      </c>
      <c r="R71" s="8">
        <f>IF(OR(P71="",F71="",G71="",H71="",I71=""),"",IFERROR(SUMPRODUCT(('e-Fatura'!$R$8:$R$107=P71)*(INT('e-Fatura'!$F$8:$F$107)=INT(F71))*(ABS('e-Fatura'!$G$8:$G$107-G71)&lt;='Instruções'!$B$25)*(ABS('e-Fatura'!$H$8:$H$107-H71)&lt;='Instruções'!$B$25)*(ABS('e-Fatura'!$I$8:$I$107-I71)&lt;='Instruções'!$B$25)),0))</f>
        <v/>
      </c>
      <c r="S71" s="8">
        <f>IF(P71="","",IFERROR(COUNTIF($P$8:$P$107,P71),0))</f>
        <v/>
      </c>
      <c r="T71" s="8">
        <f>IF(A71="","",IFERROR(IF(OR(P71="",F71="",G71="",H71="",I71=""),"Completar campos de conciliação",IF(Q71=0,"Ausente da listagem e-Fatura",IF(Q71&gt;1,"Múltiplas candidatas na listagem e-Fatura",IF(R71&gt;0,"Conciliada","Valores divergentes")))),"Rever dados"))</f>
        <v/>
      </c>
      <c r="U71" s="8">
        <f>IF(A71="","",IFERROR(IF(OR(G71="",H71="",I71=""),"Campos de valor incompletos",IF(ABS(I71-(G71+H71))&lt;='Instruções'!$B$25,"OK","Rever diferença base + IVA")),"Rever valores"))</f>
        <v/>
      </c>
    </row>
    <row r="72">
      <c r="A72" s="9" t="n"/>
      <c r="B72" s="9" t="n"/>
      <c r="C72" s="10" t="n"/>
      <c r="D72" s="9" t="n"/>
      <c r="E72" s="9" t="n"/>
      <c r="F72" s="26" t="n"/>
      <c r="G72" s="27" t="n"/>
      <c r="H72" s="27" t="n"/>
      <c r="I72" s="27" t="n"/>
      <c r="J72" s="13" t="n"/>
      <c r="K72" s="14" t="n"/>
      <c r="L72" s="28">
        <f>IF(A72="","",IFERROR(I72*K72,""))</f>
        <v/>
      </c>
      <c r="M72" s="13" t="n"/>
      <c r="N72" s="10" t="n"/>
      <c r="O72" s="10" t="n"/>
      <c r="P72" s="8">
        <f>IF(OR(A72="",B72="",E72=""),"",IFERROR(TRIM(B72)&amp;"|"&amp;UPPER(TRIM(E72)),""))</f>
        <v/>
      </c>
      <c r="Q72" s="8">
        <f>IF(P72="","",IFERROR(COUNTIF('e-Fatura'!$R$8:$R$107,P72),0))</f>
        <v/>
      </c>
      <c r="R72" s="8">
        <f>IF(OR(P72="",F72="",G72="",H72="",I72=""),"",IFERROR(SUMPRODUCT(('e-Fatura'!$R$8:$R$107=P72)*(INT('e-Fatura'!$F$8:$F$107)=INT(F72))*(ABS('e-Fatura'!$G$8:$G$107-G72)&lt;='Instruções'!$B$25)*(ABS('e-Fatura'!$H$8:$H$107-H72)&lt;='Instruções'!$B$25)*(ABS('e-Fatura'!$I$8:$I$107-I72)&lt;='Instruções'!$B$25)),0))</f>
        <v/>
      </c>
      <c r="S72" s="8">
        <f>IF(P72="","",IFERROR(COUNTIF($P$8:$P$107,P72),0))</f>
        <v/>
      </c>
      <c r="T72" s="8">
        <f>IF(A72="","",IFERROR(IF(OR(P72="",F72="",G72="",H72="",I72=""),"Completar campos de conciliação",IF(Q72=0,"Ausente da listagem e-Fatura",IF(Q72&gt;1,"Múltiplas candidatas na listagem e-Fatura",IF(R72&gt;0,"Conciliada","Valores divergentes")))),"Rever dados"))</f>
        <v/>
      </c>
      <c r="U72" s="8">
        <f>IF(A72="","",IFERROR(IF(OR(G72="",H72="",I72=""),"Campos de valor incompletos",IF(ABS(I72-(G72+H72))&lt;='Instruções'!$B$25,"OK","Rever diferença base + IVA")),"Rever valores"))</f>
        <v/>
      </c>
    </row>
    <row r="73">
      <c r="A73" s="9" t="n"/>
      <c r="B73" s="9" t="n"/>
      <c r="C73" s="10" t="n"/>
      <c r="D73" s="9" t="n"/>
      <c r="E73" s="9" t="n"/>
      <c r="F73" s="26" t="n"/>
      <c r="G73" s="27" t="n"/>
      <c r="H73" s="27" t="n"/>
      <c r="I73" s="27" t="n"/>
      <c r="J73" s="13" t="n"/>
      <c r="K73" s="14" t="n"/>
      <c r="L73" s="28">
        <f>IF(A73="","",IFERROR(I73*K73,""))</f>
        <v/>
      </c>
      <c r="M73" s="13" t="n"/>
      <c r="N73" s="10" t="n"/>
      <c r="O73" s="10" t="n"/>
      <c r="P73" s="8">
        <f>IF(OR(A73="",B73="",E73=""),"",IFERROR(TRIM(B73)&amp;"|"&amp;UPPER(TRIM(E73)),""))</f>
        <v/>
      </c>
      <c r="Q73" s="8">
        <f>IF(P73="","",IFERROR(COUNTIF('e-Fatura'!$R$8:$R$107,P73),0))</f>
        <v/>
      </c>
      <c r="R73" s="8">
        <f>IF(OR(P73="",F73="",G73="",H73="",I73=""),"",IFERROR(SUMPRODUCT(('e-Fatura'!$R$8:$R$107=P73)*(INT('e-Fatura'!$F$8:$F$107)=INT(F73))*(ABS('e-Fatura'!$G$8:$G$107-G73)&lt;='Instruções'!$B$25)*(ABS('e-Fatura'!$H$8:$H$107-H73)&lt;='Instruções'!$B$25)*(ABS('e-Fatura'!$I$8:$I$107-I73)&lt;='Instruções'!$B$25)),0))</f>
        <v/>
      </c>
      <c r="S73" s="8">
        <f>IF(P73="","",IFERROR(COUNTIF($P$8:$P$107,P73),0))</f>
        <v/>
      </c>
      <c r="T73" s="8">
        <f>IF(A73="","",IFERROR(IF(OR(P73="",F73="",G73="",H73="",I73=""),"Completar campos de conciliação",IF(Q73=0,"Ausente da listagem e-Fatura",IF(Q73&gt;1,"Múltiplas candidatas na listagem e-Fatura",IF(R73&gt;0,"Conciliada","Valores divergentes")))),"Rever dados"))</f>
        <v/>
      </c>
      <c r="U73" s="8">
        <f>IF(A73="","",IFERROR(IF(OR(G73="",H73="",I73=""),"Campos de valor incompletos",IF(ABS(I73-(G73+H73))&lt;='Instruções'!$B$25,"OK","Rever diferença base + IVA")),"Rever valores"))</f>
        <v/>
      </c>
    </row>
    <row r="74">
      <c r="A74" s="9" t="n"/>
      <c r="B74" s="9" t="n"/>
      <c r="C74" s="10" t="n"/>
      <c r="D74" s="9" t="n"/>
      <c r="E74" s="9" t="n"/>
      <c r="F74" s="26" t="n"/>
      <c r="G74" s="27" t="n"/>
      <c r="H74" s="27" t="n"/>
      <c r="I74" s="27" t="n"/>
      <c r="J74" s="13" t="n"/>
      <c r="K74" s="14" t="n"/>
      <c r="L74" s="28">
        <f>IF(A74="","",IFERROR(I74*K74,""))</f>
        <v/>
      </c>
      <c r="M74" s="13" t="n"/>
      <c r="N74" s="10" t="n"/>
      <c r="O74" s="10" t="n"/>
      <c r="P74" s="8">
        <f>IF(OR(A74="",B74="",E74=""),"",IFERROR(TRIM(B74)&amp;"|"&amp;UPPER(TRIM(E74)),""))</f>
        <v/>
      </c>
      <c r="Q74" s="8">
        <f>IF(P74="","",IFERROR(COUNTIF('e-Fatura'!$R$8:$R$107,P74),0))</f>
        <v/>
      </c>
      <c r="R74" s="8">
        <f>IF(OR(P74="",F74="",G74="",H74="",I74=""),"",IFERROR(SUMPRODUCT(('e-Fatura'!$R$8:$R$107=P74)*(INT('e-Fatura'!$F$8:$F$107)=INT(F74))*(ABS('e-Fatura'!$G$8:$G$107-G74)&lt;='Instruções'!$B$25)*(ABS('e-Fatura'!$H$8:$H$107-H74)&lt;='Instruções'!$B$25)*(ABS('e-Fatura'!$I$8:$I$107-I74)&lt;='Instruções'!$B$25)),0))</f>
        <v/>
      </c>
      <c r="S74" s="8">
        <f>IF(P74="","",IFERROR(COUNTIF($P$8:$P$107,P74),0))</f>
        <v/>
      </c>
      <c r="T74" s="8">
        <f>IF(A74="","",IFERROR(IF(OR(P74="",F74="",G74="",H74="",I74=""),"Completar campos de conciliação",IF(Q74=0,"Ausente da listagem e-Fatura",IF(Q74&gt;1,"Múltiplas candidatas na listagem e-Fatura",IF(R74&gt;0,"Conciliada","Valores divergentes")))),"Rever dados"))</f>
        <v/>
      </c>
      <c r="U74" s="8">
        <f>IF(A74="","",IFERROR(IF(OR(G74="",H74="",I74=""),"Campos de valor incompletos",IF(ABS(I74-(G74+H74))&lt;='Instruções'!$B$25,"OK","Rever diferença base + IVA")),"Rever valores"))</f>
        <v/>
      </c>
    </row>
    <row r="75">
      <c r="A75" s="9" t="n"/>
      <c r="B75" s="9" t="n"/>
      <c r="C75" s="10" t="n"/>
      <c r="D75" s="9" t="n"/>
      <c r="E75" s="9" t="n"/>
      <c r="F75" s="26" t="n"/>
      <c r="G75" s="27" t="n"/>
      <c r="H75" s="27" t="n"/>
      <c r="I75" s="27" t="n"/>
      <c r="J75" s="13" t="n"/>
      <c r="K75" s="14" t="n"/>
      <c r="L75" s="28">
        <f>IF(A75="","",IFERROR(I75*K75,""))</f>
        <v/>
      </c>
      <c r="M75" s="13" t="n"/>
      <c r="N75" s="10" t="n"/>
      <c r="O75" s="10" t="n"/>
      <c r="P75" s="8">
        <f>IF(OR(A75="",B75="",E75=""),"",IFERROR(TRIM(B75)&amp;"|"&amp;UPPER(TRIM(E75)),""))</f>
        <v/>
      </c>
      <c r="Q75" s="8">
        <f>IF(P75="","",IFERROR(COUNTIF('e-Fatura'!$R$8:$R$107,P75),0))</f>
        <v/>
      </c>
      <c r="R75" s="8">
        <f>IF(OR(P75="",F75="",G75="",H75="",I75=""),"",IFERROR(SUMPRODUCT(('e-Fatura'!$R$8:$R$107=P75)*(INT('e-Fatura'!$F$8:$F$107)=INT(F75))*(ABS('e-Fatura'!$G$8:$G$107-G75)&lt;='Instruções'!$B$25)*(ABS('e-Fatura'!$H$8:$H$107-H75)&lt;='Instruções'!$B$25)*(ABS('e-Fatura'!$I$8:$I$107-I75)&lt;='Instruções'!$B$25)),0))</f>
        <v/>
      </c>
      <c r="S75" s="8">
        <f>IF(P75="","",IFERROR(COUNTIF($P$8:$P$107,P75),0))</f>
        <v/>
      </c>
      <c r="T75" s="8">
        <f>IF(A75="","",IFERROR(IF(OR(P75="",F75="",G75="",H75="",I75=""),"Completar campos de conciliação",IF(Q75=0,"Ausente da listagem e-Fatura",IF(Q75&gt;1,"Múltiplas candidatas na listagem e-Fatura",IF(R75&gt;0,"Conciliada","Valores divergentes")))),"Rever dados"))</f>
        <v/>
      </c>
      <c r="U75" s="8">
        <f>IF(A75="","",IFERROR(IF(OR(G75="",H75="",I75=""),"Campos de valor incompletos",IF(ABS(I75-(G75+H75))&lt;='Instruções'!$B$25,"OK","Rever diferença base + IVA")),"Rever valores"))</f>
        <v/>
      </c>
    </row>
    <row r="76">
      <c r="A76" s="9" t="n"/>
      <c r="B76" s="9" t="n"/>
      <c r="C76" s="10" t="n"/>
      <c r="D76" s="9" t="n"/>
      <c r="E76" s="9" t="n"/>
      <c r="F76" s="26" t="n"/>
      <c r="G76" s="27" t="n"/>
      <c r="H76" s="27" t="n"/>
      <c r="I76" s="27" t="n"/>
      <c r="J76" s="13" t="n"/>
      <c r="K76" s="14" t="n"/>
      <c r="L76" s="28">
        <f>IF(A76="","",IFERROR(I76*K76,""))</f>
        <v/>
      </c>
      <c r="M76" s="13" t="n"/>
      <c r="N76" s="10" t="n"/>
      <c r="O76" s="10" t="n"/>
      <c r="P76" s="8">
        <f>IF(OR(A76="",B76="",E76=""),"",IFERROR(TRIM(B76)&amp;"|"&amp;UPPER(TRIM(E76)),""))</f>
        <v/>
      </c>
      <c r="Q76" s="8">
        <f>IF(P76="","",IFERROR(COUNTIF('e-Fatura'!$R$8:$R$107,P76),0))</f>
        <v/>
      </c>
      <c r="R76" s="8">
        <f>IF(OR(P76="",F76="",G76="",H76="",I76=""),"",IFERROR(SUMPRODUCT(('e-Fatura'!$R$8:$R$107=P76)*(INT('e-Fatura'!$F$8:$F$107)=INT(F76))*(ABS('e-Fatura'!$G$8:$G$107-G76)&lt;='Instruções'!$B$25)*(ABS('e-Fatura'!$H$8:$H$107-H76)&lt;='Instruções'!$B$25)*(ABS('e-Fatura'!$I$8:$I$107-I76)&lt;='Instruções'!$B$25)),0))</f>
        <v/>
      </c>
      <c r="S76" s="8">
        <f>IF(P76="","",IFERROR(COUNTIF($P$8:$P$107,P76),0))</f>
        <v/>
      </c>
      <c r="T76" s="8">
        <f>IF(A76="","",IFERROR(IF(OR(P76="",F76="",G76="",H76="",I76=""),"Completar campos de conciliação",IF(Q76=0,"Ausente da listagem e-Fatura",IF(Q76&gt;1,"Múltiplas candidatas na listagem e-Fatura",IF(R76&gt;0,"Conciliada","Valores divergentes")))),"Rever dados"))</f>
        <v/>
      </c>
      <c r="U76" s="8">
        <f>IF(A76="","",IFERROR(IF(OR(G76="",H76="",I76=""),"Campos de valor incompletos",IF(ABS(I76-(G76+H76))&lt;='Instruções'!$B$25,"OK","Rever diferença base + IVA")),"Rever valores"))</f>
        <v/>
      </c>
    </row>
    <row r="77">
      <c r="A77" s="9" t="n"/>
      <c r="B77" s="9" t="n"/>
      <c r="C77" s="10" t="n"/>
      <c r="D77" s="9" t="n"/>
      <c r="E77" s="9" t="n"/>
      <c r="F77" s="26" t="n"/>
      <c r="G77" s="27" t="n"/>
      <c r="H77" s="27" t="n"/>
      <c r="I77" s="27" t="n"/>
      <c r="J77" s="13" t="n"/>
      <c r="K77" s="14" t="n"/>
      <c r="L77" s="28">
        <f>IF(A77="","",IFERROR(I77*K77,""))</f>
        <v/>
      </c>
      <c r="M77" s="13" t="n"/>
      <c r="N77" s="10" t="n"/>
      <c r="O77" s="10" t="n"/>
      <c r="P77" s="8">
        <f>IF(OR(A77="",B77="",E77=""),"",IFERROR(TRIM(B77)&amp;"|"&amp;UPPER(TRIM(E77)),""))</f>
        <v/>
      </c>
      <c r="Q77" s="8">
        <f>IF(P77="","",IFERROR(COUNTIF('e-Fatura'!$R$8:$R$107,P77),0))</f>
        <v/>
      </c>
      <c r="R77" s="8">
        <f>IF(OR(P77="",F77="",G77="",H77="",I77=""),"",IFERROR(SUMPRODUCT(('e-Fatura'!$R$8:$R$107=P77)*(INT('e-Fatura'!$F$8:$F$107)=INT(F77))*(ABS('e-Fatura'!$G$8:$G$107-G77)&lt;='Instruções'!$B$25)*(ABS('e-Fatura'!$H$8:$H$107-H77)&lt;='Instruções'!$B$25)*(ABS('e-Fatura'!$I$8:$I$107-I77)&lt;='Instruções'!$B$25)),0))</f>
        <v/>
      </c>
      <c r="S77" s="8">
        <f>IF(P77="","",IFERROR(COUNTIF($P$8:$P$107,P77),0))</f>
        <v/>
      </c>
      <c r="T77" s="8">
        <f>IF(A77="","",IFERROR(IF(OR(P77="",F77="",G77="",H77="",I77=""),"Completar campos de conciliação",IF(Q77=0,"Ausente da listagem e-Fatura",IF(Q77&gt;1,"Múltiplas candidatas na listagem e-Fatura",IF(R77&gt;0,"Conciliada","Valores divergentes")))),"Rever dados"))</f>
        <v/>
      </c>
      <c r="U77" s="8">
        <f>IF(A77="","",IFERROR(IF(OR(G77="",H77="",I77=""),"Campos de valor incompletos",IF(ABS(I77-(G77+H77))&lt;='Instruções'!$B$25,"OK","Rever diferença base + IVA")),"Rever valores"))</f>
        <v/>
      </c>
    </row>
    <row r="78">
      <c r="A78" s="9" t="n"/>
      <c r="B78" s="9" t="n"/>
      <c r="C78" s="10" t="n"/>
      <c r="D78" s="9" t="n"/>
      <c r="E78" s="9" t="n"/>
      <c r="F78" s="26" t="n"/>
      <c r="G78" s="27" t="n"/>
      <c r="H78" s="27" t="n"/>
      <c r="I78" s="27" t="n"/>
      <c r="J78" s="13" t="n"/>
      <c r="K78" s="14" t="n"/>
      <c r="L78" s="28">
        <f>IF(A78="","",IFERROR(I78*K78,""))</f>
        <v/>
      </c>
      <c r="M78" s="13" t="n"/>
      <c r="N78" s="10" t="n"/>
      <c r="O78" s="10" t="n"/>
      <c r="P78" s="8">
        <f>IF(OR(A78="",B78="",E78=""),"",IFERROR(TRIM(B78)&amp;"|"&amp;UPPER(TRIM(E78)),""))</f>
        <v/>
      </c>
      <c r="Q78" s="8">
        <f>IF(P78="","",IFERROR(COUNTIF('e-Fatura'!$R$8:$R$107,P78),0))</f>
        <v/>
      </c>
      <c r="R78" s="8">
        <f>IF(OR(P78="",F78="",G78="",H78="",I78=""),"",IFERROR(SUMPRODUCT(('e-Fatura'!$R$8:$R$107=P78)*(INT('e-Fatura'!$F$8:$F$107)=INT(F78))*(ABS('e-Fatura'!$G$8:$G$107-G78)&lt;='Instruções'!$B$25)*(ABS('e-Fatura'!$H$8:$H$107-H78)&lt;='Instruções'!$B$25)*(ABS('e-Fatura'!$I$8:$I$107-I78)&lt;='Instruções'!$B$25)),0))</f>
        <v/>
      </c>
      <c r="S78" s="8">
        <f>IF(P78="","",IFERROR(COUNTIF($P$8:$P$107,P78),0))</f>
        <v/>
      </c>
      <c r="T78" s="8">
        <f>IF(A78="","",IFERROR(IF(OR(P78="",F78="",G78="",H78="",I78=""),"Completar campos de conciliação",IF(Q78=0,"Ausente da listagem e-Fatura",IF(Q78&gt;1,"Múltiplas candidatas na listagem e-Fatura",IF(R78&gt;0,"Conciliada","Valores divergentes")))),"Rever dados"))</f>
        <v/>
      </c>
      <c r="U78" s="8">
        <f>IF(A78="","",IFERROR(IF(OR(G78="",H78="",I78=""),"Campos de valor incompletos",IF(ABS(I78-(G78+H78))&lt;='Instruções'!$B$25,"OK","Rever diferença base + IVA")),"Rever valores"))</f>
        <v/>
      </c>
    </row>
    <row r="79">
      <c r="A79" s="9" t="n"/>
      <c r="B79" s="9" t="n"/>
      <c r="C79" s="10" t="n"/>
      <c r="D79" s="9" t="n"/>
      <c r="E79" s="9" t="n"/>
      <c r="F79" s="26" t="n"/>
      <c r="G79" s="27" t="n"/>
      <c r="H79" s="27" t="n"/>
      <c r="I79" s="27" t="n"/>
      <c r="J79" s="13" t="n"/>
      <c r="K79" s="14" t="n"/>
      <c r="L79" s="28">
        <f>IF(A79="","",IFERROR(I79*K79,""))</f>
        <v/>
      </c>
      <c r="M79" s="13" t="n"/>
      <c r="N79" s="10" t="n"/>
      <c r="O79" s="10" t="n"/>
      <c r="P79" s="8">
        <f>IF(OR(A79="",B79="",E79=""),"",IFERROR(TRIM(B79)&amp;"|"&amp;UPPER(TRIM(E79)),""))</f>
        <v/>
      </c>
      <c r="Q79" s="8">
        <f>IF(P79="","",IFERROR(COUNTIF('e-Fatura'!$R$8:$R$107,P79),0))</f>
        <v/>
      </c>
      <c r="R79" s="8">
        <f>IF(OR(P79="",F79="",G79="",H79="",I79=""),"",IFERROR(SUMPRODUCT(('e-Fatura'!$R$8:$R$107=P79)*(INT('e-Fatura'!$F$8:$F$107)=INT(F79))*(ABS('e-Fatura'!$G$8:$G$107-G79)&lt;='Instruções'!$B$25)*(ABS('e-Fatura'!$H$8:$H$107-H79)&lt;='Instruções'!$B$25)*(ABS('e-Fatura'!$I$8:$I$107-I79)&lt;='Instruções'!$B$25)),0))</f>
        <v/>
      </c>
      <c r="S79" s="8">
        <f>IF(P79="","",IFERROR(COUNTIF($P$8:$P$107,P79),0))</f>
        <v/>
      </c>
      <c r="T79" s="8">
        <f>IF(A79="","",IFERROR(IF(OR(P79="",F79="",G79="",H79="",I79=""),"Completar campos de conciliação",IF(Q79=0,"Ausente da listagem e-Fatura",IF(Q79&gt;1,"Múltiplas candidatas na listagem e-Fatura",IF(R79&gt;0,"Conciliada","Valores divergentes")))),"Rever dados"))</f>
        <v/>
      </c>
      <c r="U79" s="8">
        <f>IF(A79="","",IFERROR(IF(OR(G79="",H79="",I79=""),"Campos de valor incompletos",IF(ABS(I79-(G79+H79))&lt;='Instruções'!$B$25,"OK","Rever diferença base + IVA")),"Rever valores"))</f>
        <v/>
      </c>
    </row>
    <row r="80">
      <c r="A80" s="9" t="n"/>
      <c r="B80" s="9" t="n"/>
      <c r="C80" s="10" t="n"/>
      <c r="D80" s="9" t="n"/>
      <c r="E80" s="9" t="n"/>
      <c r="F80" s="26" t="n"/>
      <c r="G80" s="27" t="n"/>
      <c r="H80" s="27" t="n"/>
      <c r="I80" s="27" t="n"/>
      <c r="J80" s="13" t="n"/>
      <c r="K80" s="14" t="n"/>
      <c r="L80" s="28">
        <f>IF(A80="","",IFERROR(I80*K80,""))</f>
        <v/>
      </c>
      <c r="M80" s="13" t="n"/>
      <c r="N80" s="10" t="n"/>
      <c r="O80" s="10" t="n"/>
      <c r="P80" s="8">
        <f>IF(OR(A80="",B80="",E80=""),"",IFERROR(TRIM(B80)&amp;"|"&amp;UPPER(TRIM(E80)),""))</f>
        <v/>
      </c>
      <c r="Q80" s="8">
        <f>IF(P80="","",IFERROR(COUNTIF('e-Fatura'!$R$8:$R$107,P80),0))</f>
        <v/>
      </c>
      <c r="R80" s="8">
        <f>IF(OR(P80="",F80="",G80="",H80="",I80=""),"",IFERROR(SUMPRODUCT(('e-Fatura'!$R$8:$R$107=P80)*(INT('e-Fatura'!$F$8:$F$107)=INT(F80))*(ABS('e-Fatura'!$G$8:$G$107-G80)&lt;='Instruções'!$B$25)*(ABS('e-Fatura'!$H$8:$H$107-H80)&lt;='Instruções'!$B$25)*(ABS('e-Fatura'!$I$8:$I$107-I80)&lt;='Instruções'!$B$25)),0))</f>
        <v/>
      </c>
      <c r="S80" s="8">
        <f>IF(P80="","",IFERROR(COUNTIF($P$8:$P$107,P80),0))</f>
        <v/>
      </c>
      <c r="T80" s="8">
        <f>IF(A80="","",IFERROR(IF(OR(P80="",F80="",G80="",H80="",I80=""),"Completar campos de conciliação",IF(Q80=0,"Ausente da listagem e-Fatura",IF(Q80&gt;1,"Múltiplas candidatas na listagem e-Fatura",IF(R80&gt;0,"Conciliada","Valores divergentes")))),"Rever dados"))</f>
        <v/>
      </c>
      <c r="U80" s="8">
        <f>IF(A80="","",IFERROR(IF(OR(G80="",H80="",I80=""),"Campos de valor incompletos",IF(ABS(I80-(G80+H80))&lt;='Instruções'!$B$25,"OK","Rever diferença base + IVA")),"Rever valores"))</f>
        <v/>
      </c>
    </row>
    <row r="81">
      <c r="A81" s="9" t="n"/>
      <c r="B81" s="9" t="n"/>
      <c r="C81" s="10" t="n"/>
      <c r="D81" s="9" t="n"/>
      <c r="E81" s="9" t="n"/>
      <c r="F81" s="26" t="n"/>
      <c r="G81" s="27" t="n"/>
      <c r="H81" s="27" t="n"/>
      <c r="I81" s="27" t="n"/>
      <c r="J81" s="13" t="n"/>
      <c r="K81" s="14" t="n"/>
      <c r="L81" s="28">
        <f>IF(A81="","",IFERROR(I81*K81,""))</f>
        <v/>
      </c>
      <c r="M81" s="13" t="n"/>
      <c r="N81" s="10" t="n"/>
      <c r="O81" s="10" t="n"/>
      <c r="P81" s="8">
        <f>IF(OR(A81="",B81="",E81=""),"",IFERROR(TRIM(B81)&amp;"|"&amp;UPPER(TRIM(E81)),""))</f>
        <v/>
      </c>
      <c r="Q81" s="8">
        <f>IF(P81="","",IFERROR(COUNTIF('e-Fatura'!$R$8:$R$107,P81),0))</f>
        <v/>
      </c>
      <c r="R81" s="8">
        <f>IF(OR(P81="",F81="",G81="",H81="",I81=""),"",IFERROR(SUMPRODUCT(('e-Fatura'!$R$8:$R$107=P81)*(INT('e-Fatura'!$F$8:$F$107)=INT(F81))*(ABS('e-Fatura'!$G$8:$G$107-G81)&lt;='Instruções'!$B$25)*(ABS('e-Fatura'!$H$8:$H$107-H81)&lt;='Instruções'!$B$25)*(ABS('e-Fatura'!$I$8:$I$107-I81)&lt;='Instruções'!$B$25)),0))</f>
        <v/>
      </c>
      <c r="S81" s="8">
        <f>IF(P81="","",IFERROR(COUNTIF($P$8:$P$107,P81),0))</f>
        <v/>
      </c>
      <c r="T81" s="8">
        <f>IF(A81="","",IFERROR(IF(OR(P81="",F81="",G81="",H81="",I81=""),"Completar campos de conciliação",IF(Q81=0,"Ausente da listagem e-Fatura",IF(Q81&gt;1,"Múltiplas candidatas na listagem e-Fatura",IF(R81&gt;0,"Conciliada","Valores divergentes")))),"Rever dados"))</f>
        <v/>
      </c>
      <c r="U81" s="8">
        <f>IF(A81="","",IFERROR(IF(OR(G81="",H81="",I81=""),"Campos de valor incompletos",IF(ABS(I81-(G81+H81))&lt;='Instruções'!$B$25,"OK","Rever diferença base + IVA")),"Rever valores"))</f>
        <v/>
      </c>
    </row>
    <row r="82">
      <c r="A82" s="9" t="n"/>
      <c r="B82" s="9" t="n"/>
      <c r="C82" s="10" t="n"/>
      <c r="D82" s="9" t="n"/>
      <c r="E82" s="9" t="n"/>
      <c r="F82" s="26" t="n"/>
      <c r="G82" s="27" t="n"/>
      <c r="H82" s="27" t="n"/>
      <c r="I82" s="27" t="n"/>
      <c r="J82" s="13" t="n"/>
      <c r="K82" s="14" t="n"/>
      <c r="L82" s="28">
        <f>IF(A82="","",IFERROR(I82*K82,""))</f>
        <v/>
      </c>
      <c r="M82" s="13" t="n"/>
      <c r="N82" s="10" t="n"/>
      <c r="O82" s="10" t="n"/>
      <c r="P82" s="8">
        <f>IF(OR(A82="",B82="",E82=""),"",IFERROR(TRIM(B82)&amp;"|"&amp;UPPER(TRIM(E82)),""))</f>
        <v/>
      </c>
      <c r="Q82" s="8">
        <f>IF(P82="","",IFERROR(COUNTIF('e-Fatura'!$R$8:$R$107,P82),0))</f>
        <v/>
      </c>
      <c r="R82" s="8">
        <f>IF(OR(P82="",F82="",G82="",H82="",I82=""),"",IFERROR(SUMPRODUCT(('e-Fatura'!$R$8:$R$107=P82)*(INT('e-Fatura'!$F$8:$F$107)=INT(F82))*(ABS('e-Fatura'!$G$8:$G$107-G82)&lt;='Instruções'!$B$25)*(ABS('e-Fatura'!$H$8:$H$107-H82)&lt;='Instruções'!$B$25)*(ABS('e-Fatura'!$I$8:$I$107-I82)&lt;='Instruções'!$B$25)),0))</f>
        <v/>
      </c>
      <c r="S82" s="8">
        <f>IF(P82="","",IFERROR(COUNTIF($P$8:$P$107,P82),0))</f>
        <v/>
      </c>
      <c r="T82" s="8">
        <f>IF(A82="","",IFERROR(IF(OR(P82="",F82="",G82="",H82="",I82=""),"Completar campos de conciliação",IF(Q82=0,"Ausente da listagem e-Fatura",IF(Q82&gt;1,"Múltiplas candidatas na listagem e-Fatura",IF(R82&gt;0,"Conciliada","Valores divergentes")))),"Rever dados"))</f>
        <v/>
      </c>
      <c r="U82" s="8">
        <f>IF(A82="","",IFERROR(IF(OR(G82="",H82="",I82=""),"Campos de valor incompletos",IF(ABS(I82-(G82+H82))&lt;='Instruções'!$B$25,"OK","Rever diferença base + IVA")),"Rever valores"))</f>
        <v/>
      </c>
    </row>
    <row r="83">
      <c r="A83" s="9" t="n"/>
      <c r="B83" s="9" t="n"/>
      <c r="C83" s="10" t="n"/>
      <c r="D83" s="9" t="n"/>
      <c r="E83" s="9" t="n"/>
      <c r="F83" s="26" t="n"/>
      <c r="G83" s="27" t="n"/>
      <c r="H83" s="27" t="n"/>
      <c r="I83" s="27" t="n"/>
      <c r="J83" s="13" t="n"/>
      <c r="K83" s="14" t="n"/>
      <c r="L83" s="28">
        <f>IF(A83="","",IFERROR(I83*K83,""))</f>
        <v/>
      </c>
      <c r="M83" s="13" t="n"/>
      <c r="N83" s="10" t="n"/>
      <c r="O83" s="10" t="n"/>
      <c r="P83" s="8">
        <f>IF(OR(A83="",B83="",E83=""),"",IFERROR(TRIM(B83)&amp;"|"&amp;UPPER(TRIM(E83)),""))</f>
        <v/>
      </c>
      <c r="Q83" s="8">
        <f>IF(P83="","",IFERROR(COUNTIF('e-Fatura'!$R$8:$R$107,P83),0))</f>
        <v/>
      </c>
      <c r="R83" s="8">
        <f>IF(OR(P83="",F83="",G83="",H83="",I83=""),"",IFERROR(SUMPRODUCT(('e-Fatura'!$R$8:$R$107=P83)*(INT('e-Fatura'!$F$8:$F$107)=INT(F83))*(ABS('e-Fatura'!$G$8:$G$107-G83)&lt;='Instruções'!$B$25)*(ABS('e-Fatura'!$H$8:$H$107-H83)&lt;='Instruções'!$B$25)*(ABS('e-Fatura'!$I$8:$I$107-I83)&lt;='Instruções'!$B$25)),0))</f>
        <v/>
      </c>
      <c r="S83" s="8">
        <f>IF(P83="","",IFERROR(COUNTIF($P$8:$P$107,P83),0))</f>
        <v/>
      </c>
      <c r="T83" s="8">
        <f>IF(A83="","",IFERROR(IF(OR(P83="",F83="",G83="",H83="",I83=""),"Completar campos de conciliação",IF(Q83=0,"Ausente da listagem e-Fatura",IF(Q83&gt;1,"Múltiplas candidatas na listagem e-Fatura",IF(R83&gt;0,"Conciliada","Valores divergentes")))),"Rever dados"))</f>
        <v/>
      </c>
      <c r="U83" s="8">
        <f>IF(A83="","",IFERROR(IF(OR(G83="",H83="",I83=""),"Campos de valor incompletos",IF(ABS(I83-(G83+H83))&lt;='Instruções'!$B$25,"OK","Rever diferença base + IVA")),"Rever valores"))</f>
        <v/>
      </c>
    </row>
    <row r="84">
      <c r="A84" s="9" t="n"/>
      <c r="B84" s="9" t="n"/>
      <c r="C84" s="10" t="n"/>
      <c r="D84" s="9" t="n"/>
      <c r="E84" s="9" t="n"/>
      <c r="F84" s="26" t="n"/>
      <c r="G84" s="27" t="n"/>
      <c r="H84" s="27" t="n"/>
      <c r="I84" s="27" t="n"/>
      <c r="J84" s="13" t="n"/>
      <c r="K84" s="14" t="n"/>
      <c r="L84" s="28">
        <f>IF(A84="","",IFERROR(I84*K84,""))</f>
        <v/>
      </c>
      <c r="M84" s="13" t="n"/>
      <c r="N84" s="10" t="n"/>
      <c r="O84" s="10" t="n"/>
      <c r="P84" s="8">
        <f>IF(OR(A84="",B84="",E84=""),"",IFERROR(TRIM(B84)&amp;"|"&amp;UPPER(TRIM(E84)),""))</f>
        <v/>
      </c>
      <c r="Q84" s="8">
        <f>IF(P84="","",IFERROR(COUNTIF('e-Fatura'!$R$8:$R$107,P84),0))</f>
        <v/>
      </c>
      <c r="R84" s="8">
        <f>IF(OR(P84="",F84="",G84="",H84="",I84=""),"",IFERROR(SUMPRODUCT(('e-Fatura'!$R$8:$R$107=P84)*(INT('e-Fatura'!$F$8:$F$107)=INT(F84))*(ABS('e-Fatura'!$G$8:$G$107-G84)&lt;='Instruções'!$B$25)*(ABS('e-Fatura'!$H$8:$H$107-H84)&lt;='Instruções'!$B$25)*(ABS('e-Fatura'!$I$8:$I$107-I84)&lt;='Instruções'!$B$25)),0))</f>
        <v/>
      </c>
      <c r="S84" s="8">
        <f>IF(P84="","",IFERROR(COUNTIF($P$8:$P$107,P84),0))</f>
        <v/>
      </c>
      <c r="T84" s="8">
        <f>IF(A84="","",IFERROR(IF(OR(P84="",F84="",G84="",H84="",I84=""),"Completar campos de conciliação",IF(Q84=0,"Ausente da listagem e-Fatura",IF(Q84&gt;1,"Múltiplas candidatas na listagem e-Fatura",IF(R84&gt;0,"Conciliada","Valores divergentes")))),"Rever dados"))</f>
        <v/>
      </c>
      <c r="U84" s="8">
        <f>IF(A84="","",IFERROR(IF(OR(G84="",H84="",I84=""),"Campos de valor incompletos",IF(ABS(I84-(G84+H84))&lt;='Instruções'!$B$25,"OK","Rever diferença base + IVA")),"Rever valores"))</f>
        <v/>
      </c>
    </row>
    <row r="85">
      <c r="A85" s="9" t="n"/>
      <c r="B85" s="9" t="n"/>
      <c r="C85" s="10" t="n"/>
      <c r="D85" s="9" t="n"/>
      <c r="E85" s="9" t="n"/>
      <c r="F85" s="26" t="n"/>
      <c r="G85" s="27" t="n"/>
      <c r="H85" s="27" t="n"/>
      <c r="I85" s="27" t="n"/>
      <c r="J85" s="13" t="n"/>
      <c r="K85" s="14" t="n"/>
      <c r="L85" s="28">
        <f>IF(A85="","",IFERROR(I85*K85,""))</f>
        <v/>
      </c>
      <c r="M85" s="13" t="n"/>
      <c r="N85" s="10" t="n"/>
      <c r="O85" s="10" t="n"/>
      <c r="P85" s="8">
        <f>IF(OR(A85="",B85="",E85=""),"",IFERROR(TRIM(B85)&amp;"|"&amp;UPPER(TRIM(E85)),""))</f>
        <v/>
      </c>
      <c r="Q85" s="8">
        <f>IF(P85="","",IFERROR(COUNTIF('e-Fatura'!$R$8:$R$107,P85),0))</f>
        <v/>
      </c>
      <c r="R85" s="8">
        <f>IF(OR(P85="",F85="",G85="",H85="",I85=""),"",IFERROR(SUMPRODUCT(('e-Fatura'!$R$8:$R$107=P85)*(INT('e-Fatura'!$F$8:$F$107)=INT(F85))*(ABS('e-Fatura'!$G$8:$G$107-G85)&lt;='Instruções'!$B$25)*(ABS('e-Fatura'!$H$8:$H$107-H85)&lt;='Instruções'!$B$25)*(ABS('e-Fatura'!$I$8:$I$107-I85)&lt;='Instruções'!$B$25)),0))</f>
        <v/>
      </c>
      <c r="S85" s="8">
        <f>IF(P85="","",IFERROR(COUNTIF($P$8:$P$107,P85),0))</f>
        <v/>
      </c>
      <c r="T85" s="8">
        <f>IF(A85="","",IFERROR(IF(OR(P85="",F85="",G85="",H85="",I85=""),"Completar campos de conciliação",IF(Q85=0,"Ausente da listagem e-Fatura",IF(Q85&gt;1,"Múltiplas candidatas na listagem e-Fatura",IF(R85&gt;0,"Conciliada","Valores divergentes")))),"Rever dados"))</f>
        <v/>
      </c>
      <c r="U85" s="8">
        <f>IF(A85="","",IFERROR(IF(OR(G85="",H85="",I85=""),"Campos de valor incompletos",IF(ABS(I85-(G85+H85))&lt;='Instruções'!$B$25,"OK","Rever diferença base + IVA")),"Rever valores"))</f>
        <v/>
      </c>
    </row>
    <row r="86">
      <c r="A86" s="9" t="n"/>
      <c r="B86" s="9" t="n"/>
      <c r="C86" s="10" t="n"/>
      <c r="D86" s="9" t="n"/>
      <c r="E86" s="9" t="n"/>
      <c r="F86" s="26" t="n"/>
      <c r="G86" s="27" t="n"/>
      <c r="H86" s="27" t="n"/>
      <c r="I86" s="27" t="n"/>
      <c r="J86" s="13" t="n"/>
      <c r="K86" s="14" t="n"/>
      <c r="L86" s="28">
        <f>IF(A86="","",IFERROR(I86*K86,""))</f>
        <v/>
      </c>
      <c r="M86" s="13" t="n"/>
      <c r="N86" s="10" t="n"/>
      <c r="O86" s="10" t="n"/>
      <c r="P86" s="8">
        <f>IF(OR(A86="",B86="",E86=""),"",IFERROR(TRIM(B86)&amp;"|"&amp;UPPER(TRIM(E86)),""))</f>
        <v/>
      </c>
      <c r="Q86" s="8">
        <f>IF(P86="","",IFERROR(COUNTIF('e-Fatura'!$R$8:$R$107,P86),0))</f>
        <v/>
      </c>
      <c r="R86" s="8">
        <f>IF(OR(P86="",F86="",G86="",H86="",I86=""),"",IFERROR(SUMPRODUCT(('e-Fatura'!$R$8:$R$107=P86)*(INT('e-Fatura'!$F$8:$F$107)=INT(F86))*(ABS('e-Fatura'!$G$8:$G$107-G86)&lt;='Instruções'!$B$25)*(ABS('e-Fatura'!$H$8:$H$107-H86)&lt;='Instruções'!$B$25)*(ABS('e-Fatura'!$I$8:$I$107-I86)&lt;='Instruções'!$B$25)),0))</f>
        <v/>
      </c>
      <c r="S86" s="8">
        <f>IF(P86="","",IFERROR(COUNTIF($P$8:$P$107,P86),0))</f>
        <v/>
      </c>
      <c r="T86" s="8">
        <f>IF(A86="","",IFERROR(IF(OR(P86="",F86="",G86="",H86="",I86=""),"Completar campos de conciliação",IF(Q86=0,"Ausente da listagem e-Fatura",IF(Q86&gt;1,"Múltiplas candidatas na listagem e-Fatura",IF(R86&gt;0,"Conciliada","Valores divergentes")))),"Rever dados"))</f>
        <v/>
      </c>
      <c r="U86" s="8">
        <f>IF(A86="","",IFERROR(IF(OR(G86="",H86="",I86=""),"Campos de valor incompletos",IF(ABS(I86-(G86+H86))&lt;='Instruções'!$B$25,"OK","Rever diferença base + IVA")),"Rever valores"))</f>
        <v/>
      </c>
    </row>
    <row r="87">
      <c r="A87" s="9" t="n"/>
      <c r="B87" s="9" t="n"/>
      <c r="C87" s="10" t="n"/>
      <c r="D87" s="9" t="n"/>
      <c r="E87" s="9" t="n"/>
      <c r="F87" s="26" t="n"/>
      <c r="G87" s="27" t="n"/>
      <c r="H87" s="27" t="n"/>
      <c r="I87" s="27" t="n"/>
      <c r="J87" s="13" t="n"/>
      <c r="K87" s="14" t="n"/>
      <c r="L87" s="28">
        <f>IF(A87="","",IFERROR(I87*K87,""))</f>
        <v/>
      </c>
      <c r="M87" s="13" t="n"/>
      <c r="N87" s="10" t="n"/>
      <c r="O87" s="10" t="n"/>
      <c r="P87" s="8">
        <f>IF(OR(A87="",B87="",E87=""),"",IFERROR(TRIM(B87)&amp;"|"&amp;UPPER(TRIM(E87)),""))</f>
        <v/>
      </c>
      <c r="Q87" s="8">
        <f>IF(P87="","",IFERROR(COUNTIF('e-Fatura'!$R$8:$R$107,P87),0))</f>
        <v/>
      </c>
      <c r="R87" s="8">
        <f>IF(OR(P87="",F87="",G87="",H87="",I87=""),"",IFERROR(SUMPRODUCT(('e-Fatura'!$R$8:$R$107=P87)*(INT('e-Fatura'!$F$8:$F$107)=INT(F87))*(ABS('e-Fatura'!$G$8:$G$107-G87)&lt;='Instruções'!$B$25)*(ABS('e-Fatura'!$H$8:$H$107-H87)&lt;='Instruções'!$B$25)*(ABS('e-Fatura'!$I$8:$I$107-I87)&lt;='Instruções'!$B$25)),0))</f>
        <v/>
      </c>
      <c r="S87" s="8">
        <f>IF(P87="","",IFERROR(COUNTIF($P$8:$P$107,P87),0))</f>
        <v/>
      </c>
      <c r="T87" s="8">
        <f>IF(A87="","",IFERROR(IF(OR(P87="",F87="",G87="",H87="",I87=""),"Completar campos de conciliação",IF(Q87=0,"Ausente da listagem e-Fatura",IF(Q87&gt;1,"Múltiplas candidatas na listagem e-Fatura",IF(R87&gt;0,"Conciliada","Valores divergentes")))),"Rever dados"))</f>
        <v/>
      </c>
      <c r="U87" s="8">
        <f>IF(A87="","",IFERROR(IF(OR(G87="",H87="",I87=""),"Campos de valor incompletos",IF(ABS(I87-(G87+H87))&lt;='Instruções'!$B$25,"OK","Rever diferença base + IVA")),"Rever valores"))</f>
        <v/>
      </c>
    </row>
    <row r="88">
      <c r="A88" s="9" t="n"/>
      <c r="B88" s="9" t="n"/>
      <c r="C88" s="10" t="n"/>
      <c r="D88" s="9" t="n"/>
      <c r="E88" s="9" t="n"/>
      <c r="F88" s="26" t="n"/>
      <c r="G88" s="27" t="n"/>
      <c r="H88" s="27" t="n"/>
      <c r="I88" s="27" t="n"/>
      <c r="J88" s="13" t="n"/>
      <c r="K88" s="14" t="n"/>
      <c r="L88" s="28">
        <f>IF(A88="","",IFERROR(I88*K88,""))</f>
        <v/>
      </c>
      <c r="M88" s="13" t="n"/>
      <c r="N88" s="10" t="n"/>
      <c r="O88" s="10" t="n"/>
      <c r="P88" s="8">
        <f>IF(OR(A88="",B88="",E88=""),"",IFERROR(TRIM(B88)&amp;"|"&amp;UPPER(TRIM(E88)),""))</f>
        <v/>
      </c>
      <c r="Q88" s="8">
        <f>IF(P88="","",IFERROR(COUNTIF('e-Fatura'!$R$8:$R$107,P88),0))</f>
        <v/>
      </c>
      <c r="R88" s="8">
        <f>IF(OR(P88="",F88="",G88="",H88="",I88=""),"",IFERROR(SUMPRODUCT(('e-Fatura'!$R$8:$R$107=P88)*(INT('e-Fatura'!$F$8:$F$107)=INT(F88))*(ABS('e-Fatura'!$G$8:$G$107-G88)&lt;='Instruções'!$B$25)*(ABS('e-Fatura'!$H$8:$H$107-H88)&lt;='Instruções'!$B$25)*(ABS('e-Fatura'!$I$8:$I$107-I88)&lt;='Instruções'!$B$25)),0))</f>
        <v/>
      </c>
      <c r="S88" s="8">
        <f>IF(P88="","",IFERROR(COUNTIF($P$8:$P$107,P88),0))</f>
        <v/>
      </c>
      <c r="T88" s="8">
        <f>IF(A88="","",IFERROR(IF(OR(P88="",F88="",G88="",H88="",I88=""),"Completar campos de conciliação",IF(Q88=0,"Ausente da listagem e-Fatura",IF(Q88&gt;1,"Múltiplas candidatas na listagem e-Fatura",IF(R88&gt;0,"Conciliada","Valores divergentes")))),"Rever dados"))</f>
        <v/>
      </c>
      <c r="U88" s="8">
        <f>IF(A88="","",IFERROR(IF(OR(G88="",H88="",I88=""),"Campos de valor incompletos",IF(ABS(I88-(G88+H88))&lt;='Instruções'!$B$25,"OK","Rever diferença base + IVA")),"Rever valores"))</f>
        <v/>
      </c>
    </row>
    <row r="89">
      <c r="A89" s="9" t="n"/>
      <c r="B89" s="9" t="n"/>
      <c r="C89" s="10" t="n"/>
      <c r="D89" s="9" t="n"/>
      <c r="E89" s="9" t="n"/>
      <c r="F89" s="26" t="n"/>
      <c r="G89" s="27" t="n"/>
      <c r="H89" s="27" t="n"/>
      <c r="I89" s="27" t="n"/>
      <c r="J89" s="13" t="n"/>
      <c r="K89" s="14" t="n"/>
      <c r="L89" s="28">
        <f>IF(A89="","",IFERROR(I89*K89,""))</f>
        <v/>
      </c>
      <c r="M89" s="13" t="n"/>
      <c r="N89" s="10" t="n"/>
      <c r="O89" s="10" t="n"/>
      <c r="P89" s="8">
        <f>IF(OR(A89="",B89="",E89=""),"",IFERROR(TRIM(B89)&amp;"|"&amp;UPPER(TRIM(E89)),""))</f>
        <v/>
      </c>
      <c r="Q89" s="8">
        <f>IF(P89="","",IFERROR(COUNTIF('e-Fatura'!$R$8:$R$107,P89),0))</f>
        <v/>
      </c>
      <c r="R89" s="8">
        <f>IF(OR(P89="",F89="",G89="",H89="",I89=""),"",IFERROR(SUMPRODUCT(('e-Fatura'!$R$8:$R$107=P89)*(INT('e-Fatura'!$F$8:$F$107)=INT(F89))*(ABS('e-Fatura'!$G$8:$G$107-G89)&lt;='Instruções'!$B$25)*(ABS('e-Fatura'!$H$8:$H$107-H89)&lt;='Instruções'!$B$25)*(ABS('e-Fatura'!$I$8:$I$107-I89)&lt;='Instruções'!$B$25)),0))</f>
        <v/>
      </c>
      <c r="S89" s="8">
        <f>IF(P89="","",IFERROR(COUNTIF($P$8:$P$107,P89),0))</f>
        <v/>
      </c>
      <c r="T89" s="8">
        <f>IF(A89="","",IFERROR(IF(OR(P89="",F89="",G89="",H89="",I89=""),"Completar campos de conciliação",IF(Q89=0,"Ausente da listagem e-Fatura",IF(Q89&gt;1,"Múltiplas candidatas na listagem e-Fatura",IF(R89&gt;0,"Conciliada","Valores divergentes")))),"Rever dados"))</f>
        <v/>
      </c>
      <c r="U89" s="8">
        <f>IF(A89="","",IFERROR(IF(OR(G89="",H89="",I89=""),"Campos de valor incompletos",IF(ABS(I89-(G89+H89))&lt;='Instruções'!$B$25,"OK","Rever diferença base + IVA")),"Rever valores"))</f>
        <v/>
      </c>
    </row>
    <row r="90">
      <c r="A90" s="9" t="n"/>
      <c r="B90" s="9" t="n"/>
      <c r="C90" s="10" t="n"/>
      <c r="D90" s="9" t="n"/>
      <c r="E90" s="9" t="n"/>
      <c r="F90" s="26" t="n"/>
      <c r="G90" s="27" t="n"/>
      <c r="H90" s="27" t="n"/>
      <c r="I90" s="27" t="n"/>
      <c r="J90" s="13" t="n"/>
      <c r="K90" s="14" t="n"/>
      <c r="L90" s="28">
        <f>IF(A90="","",IFERROR(I90*K90,""))</f>
        <v/>
      </c>
      <c r="M90" s="13" t="n"/>
      <c r="N90" s="10" t="n"/>
      <c r="O90" s="10" t="n"/>
      <c r="P90" s="8">
        <f>IF(OR(A90="",B90="",E90=""),"",IFERROR(TRIM(B90)&amp;"|"&amp;UPPER(TRIM(E90)),""))</f>
        <v/>
      </c>
      <c r="Q90" s="8">
        <f>IF(P90="","",IFERROR(COUNTIF('e-Fatura'!$R$8:$R$107,P90),0))</f>
        <v/>
      </c>
      <c r="R90" s="8">
        <f>IF(OR(P90="",F90="",G90="",H90="",I90=""),"",IFERROR(SUMPRODUCT(('e-Fatura'!$R$8:$R$107=P90)*(INT('e-Fatura'!$F$8:$F$107)=INT(F90))*(ABS('e-Fatura'!$G$8:$G$107-G90)&lt;='Instruções'!$B$25)*(ABS('e-Fatura'!$H$8:$H$107-H90)&lt;='Instruções'!$B$25)*(ABS('e-Fatura'!$I$8:$I$107-I90)&lt;='Instruções'!$B$25)),0))</f>
        <v/>
      </c>
      <c r="S90" s="8">
        <f>IF(P90="","",IFERROR(COUNTIF($P$8:$P$107,P90),0))</f>
        <v/>
      </c>
      <c r="T90" s="8">
        <f>IF(A90="","",IFERROR(IF(OR(P90="",F90="",G90="",H90="",I90=""),"Completar campos de conciliação",IF(Q90=0,"Ausente da listagem e-Fatura",IF(Q90&gt;1,"Múltiplas candidatas na listagem e-Fatura",IF(R90&gt;0,"Conciliada","Valores divergentes")))),"Rever dados"))</f>
        <v/>
      </c>
      <c r="U90" s="8">
        <f>IF(A90="","",IFERROR(IF(OR(G90="",H90="",I90=""),"Campos de valor incompletos",IF(ABS(I90-(G90+H90))&lt;='Instruções'!$B$25,"OK","Rever diferença base + IVA")),"Rever valores"))</f>
        <v/>
      </c>
    </row>
    <row r="91">
      <c r="A91" s="9" t="n"/>
      <c r="B91" s="9" t="n"/>
      <c r="C91" s="10" t="n"/>
      <c r="D91" s="9" t="n"/>
      <c r="E91" s="9" t="n"/>
      <c r="F91" s="26" t="n"/>
      <c r="G91" s="27" t="n"/>
      <c r="H91" s="27" t="n"/>
      <c r="I91" s="27" t="n"/>
      <c r="J91" s="13" t="n"/>
      <c r="K91" s="14" t="n"/>
      <c r="L91" s="28">
        <f>IF(A91="","",IFERROR(I91*K91,""))</f>
        <v/>
      </c>
      <c r="M91" s="13" t="n"/>
      <c r="N91" s="10" t="n"/>
      <c r="O91" s="10" t="n"/>
      <c r="P91" s="8">
        <f>IF(OR(A91="",B91="",E91=""),"",IFERROR(TRIM(B91)&amp;"|"&amp;UPPER(TRIM(E91)),""))</f>
        <v/>
      </c>
      <c r="Q91" s="8">
        <f>IF(P91="","",IFERROR(COUNTIF('e-Fatura'!$R$8:$R$107,P91),0))</f>
        <v/>
      </c>
      <c r="R91" s="8">
        <f>IF(OR(P91="",F91="",G91="",H91="",I91=""),"",IFERROR(SUMPRODUCT(('e-Fatura'!$R$8:$R$107=P91)*(INT('e-Fatura'!$F$8:$F$107)=INT(F91))*(ABS('e-Fatura'!$G$8:$G$107-G91)&lt;='Instruções'!$B$25)*(ABS('e-Fatura'!$H$8:$H$107-H91)&lt;='Instruções'!$B$25)*(ABS('e-Fatura'!$I$8:$I$107-I91)&lt;='Instruções'!$B$25)),0))</f>
        <v/>
      </c>
      <c r="S91" s="8">
        <f>IF(P91="","",IFERROR(COUNTIF($P$8:$P$107,P91),0))</f>
        <v/>
      </c>
      <c r="T91" s="8">
        <f>IF(A91="","",IFERROR(IF(OR(P91="",F91="",G91="",H91="",I91=""),"Completar campos de conciliação",IF(Q91=0,"Ausente da listagem e-Fatura",IF(Q91&gt;1,"Múltiplas candidatas na listagem e-Fatura",IF(R91&gt;0,"Conciliada","Valores divergentes")))),"Rever dados"))</f>
        <v/>
      </c>
      <c r="U91" s="8">
        <f>IF(A91="","",IFERROR(IF(OR(G91="",H91="",I91=""),"Campos de valor incompletos",IF(ABS(I91-(G91+H91))&lt;='Instruções'!$B$25,"OK","Rever diferença base + IVA")),"Rever valores"))</f>
        <v/>
      </c>
    </row>
    <row r="92">
      <c r="A92" s="9" t="n"/>
      <c r="B92" s="9" t="n"/>
      <c r="C92" s="10" t="n"/>
      <c r="D92" s="9" t="n"/>
      <c r="E92" s="9" t="n"/>
      <c r="F92" s="26" t="n"/>
      <c r="G92" s="27" t="n"/>
      <c r="H92" s="27" t="n"/>
      <c r="I92" s="27" t="n"/>
      <c r="J92" s="13" t="n"/>
      <c r="K92" s="14" t="n"/>
      <c r="L92" s="28">
        <f>IF(A92="","",IFERROR(I92*K92,""))</f>
        <v/>
      </c>
      <c r="M92" s="13" t="n"/>
      <c r="N92" s="10" t="n"/>
      <c r="O92" s="10" t="n"/>
      <c r="P92" s="8">
        <f>IF(OR(A92="",B92="",E92=""),"",IFERROR(TRIM(B92)&amp;"|"&amp;UPPER(TRIM(E92)),""))</f>
        <v/>
      </c>
      <c r="Q92" s="8">
        <f>IF(P92="","",IFERROR(COUNTIF('e-Fatura'!$R$8:$R$107,P92),0))</f>
        <v/>
      </c>
      <c r="R92" s="8">
        <f>IF(OR(P92="",F92="",G92="",H92="",I92=""),"",IFERROR(SUMPRODUCT(('e-Fatura'!$R$8:$R$107=P92)*(INT('e-Fatura'!$F$8:$F$107)=INT(F92))*(ABS('e-Fatura'!$G$8:$G$107-G92)&lt;='Instruções'!$B$25)*(ABS('e-Fatura'!$H$8:$H$107-H92)&lt;='Instruções'!$B$25)*(ABS('e-Fatura'!$I$8:$I$107-I92)&lt;='Instruções'!$B$25)),0))</f>
        <v/>
      </c>
      <c r="S92" s="8">
        <f>IF(P92="","",IFERROR(COUNTIF($P$8:$P$107,P92),0))</f>
        <v/>
      </c>
      <c r="T92" s="8">
        <f>IF(A92="","",IFERROR(IF(OR(P92="",F92="",G92="",H92="",I92=""),"Completar campos de conciliação",IF(Q92=0,"Ausente da listagem e-Fatura",IF(Q92&gt;1,"Múltiplas candidatas na listagem e-Fatura",IF(R92&gt;0,"Conciliada","Valores divergentes")))),"Rever dados"))</f>
        <v/>
      </c>
      <c r="U92" s="8">
        <f>IF(A92="","",IFERROR(IF(OR(G92="",H92="",I92=""),"Campos de valor incompletos",IF(ABS(I92-(G92+H92))&lt;='Instruções'!$B$25,"OK","Rever diferença base + IVA")),"Rever valores"))</f>
        <v/>
      </c>
    </row>
    <row r="93">
      <c r="A93" s="9" t="n"/>
      <c r="B93" s="9" t="n"/>
      <c r="C93" s="10" t="n"/>
      <c r="D93" s="9" t="n"/>
      <c r="E93" s="9" t="n"/>
      <c r="F93" s="26" t="n"/>
      <c r="G93" s="27" t="n"/>
      <c r="H93" s="27" t="n"/>
      <c r="I93" s="27" t="n"/>
      <c r="J93" s="13" t="n"/>
      <c r="K93" s="14" t="n"/>
      <c r="L93" s="28">
        <f>IF(A93="","",IFERROR(I93*K93,""))</f>
        <v/>
      </c>
      <c r="M93" s="13" t="n"/>
      <c r="N93" s="10" t="n"/>
      <c r="O93" s="10" t="n"/>
      <c r="P93" s="8">
        <f>IF(OR(A93="",B93="",E93=""),"",IFERROR(TRIM(B93)&amp;"|"&amp;UPPER(TRIM(E93)),""))</f>
        <v/>
      </c>
      <c r="Q93" s="8">
        <f>IF(P93="","",IFERROR(COUNTIF('e-Fatura'!$R$8:$R$107,P93),0))</f>
        <v/>
      </c>
      <c r="R93" s="8">
        <f>IF(OR(P93="",F93="",G93="",H93="",I93=""),"",IFERROR(SUMPRODUCT(('e-Fatura'!$R$8:$R$107=P93)*(INT('e-Fatura'!$F$8:$F$107)=INT(F93))*(ABS('e-Fatura'!$G$8:$G$107-G93)&lt;='Instruções'!$B$25)*(ABS('e-Fatura'!$H$8:$H$107-H93)&lt;='Instruções'!$B$25)*(ABS('e-Fatura'!$I$8:$I$107-I93)&lt;='Instruções'!$B$25)),0))</f>
        <v/>
      </c>
      <c r="S93" s="8">
        <f>IF(P93="","",IFERROR(COUNTIF($P$8:$P$107,P93),0))</f>
        <v/>
      </c>
      <c r="T93" s="8">
        <f>IF(A93="","",IFERROR(IF(OR(P93="",F93="",G93="",H93="",I93=""),"Completar campos de conciliação",IF(Q93=0,"Ausente da listagem e-Fatura",IF(Q93&gt;1,"Múltiplas candidatas na listagem e-Fatura",IF(R93&gt;0,"Conciliada","Valores divergentes")))),"Rever dados"))</f>
        <v/>
      </c>
      <c r="U93" s="8">
        <f>IF(A93="","",IFERROR(IF(OR(G93="",H93="",I93=""),"Campos de valor incompletos",IF(ABS(I93-(G93+H93))&lt;='Instruções'!$B$25,"OK","Rever diferença base + IVA")),"Rever valores"))</f>
        <v/>
      </c>
    </row>
    <row r="94">
      <c r="A94" s="9" t="n"/>
      <c r="B94" s="9" t="n"/>
      <c r="C94" s="10" t="n"/>
      <c r="D94" s="9" t="n"/>
      <c r="E94" s="9" t="n"/>
      <c r="F94" s="26" t="n"/>
      <c r="G94" s="27" t="n"/>
      <c r="H94" s="27" t="n"/>
      <c r="I94" s="27" t="n"/>
      <c r="J94" s="13" t="n"/>
      <c r="K94" s="14" t="n"/>
      <c r="L94" s="28">
        <f>IF(A94="","",IFERROR(I94*K94,""))</f>
        <v/>
      </c>
      <c r="M94" s="13" t="n"/>
      <c r="N94" s="10" t="n"/>
      <c r="O94" s="10" t="n"/>
      <c r="P94" s="8">
        <f>IF(OR(A94="",B94="",E94=""),"",IFERROR(TRIM(B94)&amp;"|"&amp;UPPER(TRIM(E94)),""))</f>
        <v/>
      </c>
      <c r="Q94" s="8">
        <f>IF(P94="","",IFERROR(COUNTIF('e-Fatura'!$R$8:$R$107,P94),0))</f>
        <v/>
      </c>
      <c r="R94" s="8">
        <f>IF(OR(P94="",F94="",G94="",H94="",I94=""),"",IFERROR(SUMPRODUCT(('e-Fatura'!$R$8:$R$107=P94)*(INT('e-Fatura'!$F$8:$F$107)=INT(F94))*(ABS('e-Fatura'!$G$8:$G$107-G94)&lt;='Instruções'!$B$25)*(ABS('e-Fatura'!$H$8:$H$107-H94)&lt;='Instruções'!$B$25)*(ABS('e-Fatura'!$I$8:$I$107-I94)&lt;='Instruções'!$B$25)),0))</f>
        <v/>
      </c>
      <c r="S94" s="8">
        <f>IF(P94="","",IFERROR(COUNTIF($P$8:$P$107,P94),0))</f>
        <v/>
      </c>
      <c r="T94" s="8">
        <f>IF(A94="","",IFERROR(IF(OR(P94="",F94="",G94="",H94="",I94=""),"Completar campos de conciliação",IF(Q94=0,"Ausente da listagem e-Fatura",IF(Q94&gt;1,"Múltiplas candidatas na listagem e-Fatura",IF(R94&gt;0,"Conciliada","Valores divergentes")))),"Rever dados"))</f>
        <v/>
      </c>
      <c r="U94" s="8">
        <f>IF(A94="","",IFERROR(IF(OR(G94="",H94="",I94=""),"Campos de valor incompletos",IF(ABS(I94-(G94+H94))&lt;='Instruções'!$B$25,"OK","Rever diferença base + IVA")),"Rever valores"))</f>
        <v/>
      </c>
    </row>
    <row r="95">
      <c r="A95" s="9" t="n"/>
      <c r="B95" s="9" t="n"/>
      <c r="C95" s="10" t="n"/>
      <c r="D95" s="9" t="n"/>
      <c r="E95" s="9" t="n"/>
      <c r="F95" s="26" t="n"/>
      <c r="G95" s="27" t="n"/>
      <c r="H95" s="27" t="n"/>
      <c r="I95" s="27" t="n"/>
      <c r="J95" s="13" t="n"/>
      <c r="K95" s="14" t="n"/>
      <c r="L95" s="28">
        <f>IF(A95="","",IFERROR(I95*K95,""))</f>
        <v/>
      </c>
      <c r="M95" s="13" t="n"/>
      <c r="N95" s="10" t="n"/>
      <c r="O95" s="10" t="n"/>
      <c r="P95" s="8">
        <f>IF(OR(A95="",B95="",E95=""),"",IFERROR(TRIM(B95)&amp;"|"&amp;UPPER(TRIM(E95)),""))</f>
        <v/>
      </c>
      <c r="Q95" s="8">
        <f>IF(P95="","",IFERROR(COUNTIF('e-Fatura'!$R$8:$R$107,P95),0))</f>
        <v/>
      </c>
      <c r="R95" s="8">
        <f>IF(OR(P95="",F95="",G95="",H95="",I95=""),"",IFERROR(SUMPRODUCT(('e-Fatura'!$R$8:$R$107=P95)*(INT('e-Fatura'!$F$8:$F$107)=INT(F95))*(ABS('e-Fatura'!$G$8:$G$107-G95)&lt;='Instruções'!$B$25)*(ABS('e-Fatura'!$H$8:$H$107-H95)&lt;='Instruções'!$B$25)*(ABS('e-Fatura'!$I$8:$I$107-I95)&lt;='Instruções'!$B$25)),0))</f>
        <v/>
      </c>
      <c r="S95" s="8">
        <f>IF(P95="","",IFERROR(COUNTIF($P$8:$P$107,P95),0))</f>
        <v/>
      </c>
      <c r="T95" s="8">
        <f>IF(A95="","",IFERROR(IF(OR(P95="",F95="",G95="",H95="",I95=""),"Completar campos de conciliação",IF(Q95=0,"Ausente da listagem e-Fatura",IF(Q95&gt;1,"Múltiplas candidatas na listagem e-Fatura",IF(R95&gt;0,"Conciliada","Valores divergentes")))),"Rever dados"))</f>
        <v/>
      </c>
      <c r="U95" s="8">
        <f>IF(A95="","",IFERROR(IF(OR(G95="",H95="",I95=""),"Campos de valor incompletos",IF(ABS(I95-(G95+H95))&lt;='Instruções'!$B$25,"OK","Rever diferença base + IVA")),"Rever valores"))</f>
        <v/>
      </c>
    </row>
    <row r="96">
      <c r="A96" s="9" t="n"/>
      <c r="B96" s="9" t="n"/>
      <c r="C96" s="10" t="n"/>
      <c r="D96" s="9" t="n"/>
      <c r="E96" s="9" t="n"/>
      <c r="F96" s="26" t="n"/>
      <c r="G96" s="27" t="n"/>
      <c r="H96" s="27" t="n"/>
      <c r="I96" s="27" t="n"/>
      <c r="J96" s="13" t="n"/>
      <c r="K96" s="14" t="n"/>
      <c r="L96" s="28">
        <f>IF(A96="","",IFERROR(I96*K96,""))</f>
        <v/>
      </c>
      <c r="M96" s="13" t="n"/>
      <c r="N96" s="10" t="n"/>
      <c r="O96" s="10" t="n"/>
      <c r="P96" s="8">
        <f>IF(OR(A96="",B96="",E96=""),"",IFERROR(TRIM(B96)&amp;"|"&amp;UPPER(TRIM(E96)),""))</f>
        <v/>
      </c>
      <c r="Q96" s="8">
        <f>IF(P96="","",IFERROR(COUNTIF('e-Fatura'!$R$8:$R$107,P96),0))</f>
        <v/>
      </c>
      <c r="R96" s="8">
        <f>IF(OR(P96="",F96="",G96="",H96="",I96=""),"",IFERROR(SUMPRODUCT(('e-Fatura'!$R$8:$R$107=P96)*(INT('e-Fatura'!$F$8:$F$107)=INT(F96))*(ABS('e-Fatura'!$G$8:$G$107-G96)&lt;='Instruções'!$B$25)*(ABS('e-Fatura'!$H$8:$H$107-H96)&lt;='Instruções'!$B$25)*(ABS('e-Fatura'!$I$8:$I$107-I96)&lt;='Instruções'!$B$25)),0))</f>
        <v/>
      </c>
      <c r="S96" s="8">
        <f>IF(P96="","",IFERROR(COUNTIF($P$8:$P$107,P96),0))</f>
        <v/>
      </c>
      <c r="T96" s="8">
        <f>IF(A96="","",IFERROR(IF(OR(P96="",F96="",G96="",H96="",I96=""),"Completar campos de conciliação",IF(Q96=0,"Ausente da listagem e-Fatura",IF(Q96&gt;1,"Múltiplas candidatas na listagem e-Fatura",IF(R96&gt;0,"Conciliada","Valores divergentes")))),"Rever dados"))</f>
        <v/>
      </c>
      <c r="U96" s="8">
        <f>IF(A96="","",IFERROR(IF(OR(G96="",H96="",I96=""),"Campos de valor incompletos",IF(ABS(I96-(G96+H96))&lt;='Instruções'!$B$25,"OK","Rever diferença base + IVA")),"Rever valores"))</f>
        <v/>
      </c>
    </row>
    <row r="97">
      <c r="A97" s="9" t="n"/>
      <c r="B97" s="9" t="n"/>
      <c r="C97" s="10" t="n"/>
      <c r="D97" s="9" t="n"/>
      <c r="E97" s="9" t="n"/>
      <c r="F97" s="26" t="n"/>
      <c r="G97" s="27" t="n"/>
      <c r="H97" s="27" t="n"/>
      <c r="I97" s="27" t="n"/>
      <c r="J97" s="13" t="n"/>
      <c r="K97" s="14" t="n"/>
      <c r="L97" s="28">
        <f>IF(A97="","",IFERROR(I97*K97,""))</f>
        <v/>
      </c>
      <c r="M97" s="13" t="n"/>
      <c r="N97" s="10" t="n"/>
      <c r="O97" s="10" t="n"/>
      <c r="P97" s="8">
        <f>IF(OR(A97="",B97="",E97=""),"",IFERROR(TRIM(B97)&amp;"|"&amp;UPPER(TRIM(E97)),""))</f>
        <v/>
      </c>
      <c r="Q97" s="8">
        <f>IF(P97="","",IFERROR(COUNTIF('e-Fatura'!$R$8:$R$107,P97),0))</f>
        <v/>
      </c>
      <c r="R97" s="8">
        <f>IF(OR(P97="",F97="",G97="",H97="",I97=""),"",IFERROR(SUMPRODUCT(('e-Fatura'!$R$8:$R$107=P97)*(INT('e-Fatura'!$F$8:$F$107)=INT(F97))*(ABS('e-Fatura'!$G$8:$G$107-G97)&lt;='Instruções'!$B$25)*(ABS('e-Fatura'!$H$8:$H$107-H97)&lt;='Instruções'!$B$25)*(ABS('e-Fatura'!$I$8:$I$107-I97)&lt;='Instruções'!$B$25)),0))</f>
        <v/>
      </c>
      <c r="S97" s="8">
        <f>IF(P97="","",IFERROR(COUNTIF($P$8:$P$107,P97),0))</f>
        <v/>
      </c>
      <c r="T97" s="8">
        <f>IF(A97="","",IFERROR(IF(OR(P97="",F97="",G97="",H97="",I97=""),"Completar campos de conciliação",IF(Q97=0,"Ausente da listagem e-Fatura",IF(Q97&gt;1,"Múltiplas candidatas na listagem e-Fatura",IF(R97&gt;0,"Conciliada","Valores divergentes")))),"Rever dados"))</f>
        <v/>
      </c>
      <c r="U97" s="8">
        <f>IF(A97="","",IFERROR(IF(OR(G97="",H97="",I97=""),"Campos de valor incompletos",IF(ABS(I97-(G97+H97))&lt;='Instruções'!$B$25,"OK","Rever diferença base + IVA")),"Rever valores"))</f>
        <v/>
      </c>
    </row>
    <row r="98">
      <c r="A98" s="9" t="n"/>
      <c r="B98" s="9" t="n"/>
      <c r="C98" s="10" t="n"/>
      <c r="D98" s="9" t="n"/>
      <c r="E98" s="9" t="n"/>
      <c r="F98" s="26" t="n"/>
      <c r="G98" s="27" t="n"/>
      <c r="H98" s="27" t="n"/>
      <c r="I98" s="27" t="n"/>
      <c r="J98" s="13" t="n"/>
      <c r="K98" s="14" t="n"/>
      <c r="L98" s="28">
        <f>IF(A98="","",IFERROR(I98*K98,""))</f>
        <v/>
      </c>
      <c r="M98" s="13" t="n"/>
      <c r="N98" s="10" t="n"/>
      <c r="O98" s="10" t="n"/>
      <c r="P98" s="8">
        <f>IF(OR(A98="",B98="",E98=""),"",IFERROR(TRIM(B98)&amp;"|"&amp;UPPER(TRIM(E98)),""))</f>
        <v/>
      </c>
      <c r="Q98" s="8">
        <f>IF(P98="","",IFERROR(COUNTIF('e-Fatura'!$R$8:$R$107,P98),0))</f>
        <v/>
      </c>
      <c r="R98" s="8">
        <f>IF(OR(P98="",F98="",G98="",H98="",I98=""),"",IFERROR(SUMPRODUCT(('e-Fatura'!$R$8:$R$107=P98)*(INT('e-Fatura'!$F$8:$F$107)=INT(F98))*(ABS('e-Fatura'!$G$8:$G$107-G98)&lt;='Instruções'!$B$25)*(ABS('e-Fatura'!$H$8:$H$107-H98)&lt;='Instruções'!$B$25)*(ABS('e-Fatura'!$I$8:$I$107-I98)&lt;='Instruções'!$B$25)),0))</f>
        <v/>
      </c>
      <c r="S98" s="8">
        <f>IF(P98="","",IFERROR(COUNTIF($P$8:$P$107,P98),0))</f>
        <v/>
      </c>
      <c r="T98" s="8">
        <f>IF(A98="","",IFERROR(IF(OR(P98="",F98="",G98="",H98="",I98=""),"Completar campos de conciliação",IF(Q98=0,"Ausente da listagem e-Fatura",IF(Q98&gt;1,"Múltiplas candidatas na listagem e-Fatura",IF(R98&gt;0,"Conciliada","Valores divergentes")))),"Rever dados"))</f>
        <v/>
      </c>
      <c r="U98" s="8">
        <f>IF(A98="","",IFERROR(IF(OR(G98="",H98="",I98=""),"Campos de valor incompletos",IF(ABS(I98-(G98+H98))&lt;='Instruções'!$B$25,"OK","Rever diferença base + IVA")),"Rever valores"))</f>
        <v/>
      </c>
    </row>
    <row r="99">
      <c r="A99" s="9" t="n"/>
      <c r="B99" s="9" t="n"/>
      <c r="C99" s="10" t="n"/>
      <c r="D99" s="9" t="n"/>
      <c r="E99" s="9" t="n"/>
      <c r="F99" s="26" t="n"/>
      <c r="G99" s="27" t="n"/>
      <c r="H99" s="27" t="n"/>
      <c r="I99" s="27" t="n"/>
      <c r="J99" s="13" t="n"/>
      <c r="K99" s="14" t="n"/>
      <c r="L99" s="28">
        <f>IF(A99="","",IFERROR(I99*K99,""))</f>
        <v/>
      </c>
      <c r="M99" s="13" t="n"/>
      <c r="N99" s="10" t="n"/>
      <c r="O99" s="10" t="n"/>
      <c r="P99" s="8">
        <f>IF(OR(A99="",B99="",E99=""),"",IFERROR(TRIM(B99)&amp;"|"&amp;UPPER(TRIM(E99)),""))</f>
        <v/>
      </c>
      <c r="Q99" s="8">
        <f>IF(P99="","",IFERROR(COUNTIF('e-Fatura'!$R$8:$R$107,P99),0))</f>
        <v/>
      </c>
      <c r="R99" s="8">
        <f>IF(OR(P99="",F99="",G99="",H99="",I99=""),"",IFERROR(SUMPRODUCT(('e-Fatura'!$R$8:$R$107=P99)*(INT('e-Fatura'!$F$8:$F$107)=INT(F99))*(ABS('e-Fatura'!$G$8:$G$107-G99)&lt;='Instruções'!$B$25)*(ABS('e-Fatura'!$H$8:$H$107-H99)&lt;='Instruções'!$B$25)*(ABS('e-Fatura'!$I$8:$I$107-I99)&lt;='Instruções'!$B$25)),0))</f>
        <v/>
      </c>
      <c r="S99" s="8">
        <f>IF(P99="","",IFERROR(COUNTIF($P$8:$P$107,P99),0))</f>
        <v/>
      </c>
      <c r="T99" s="8">
        <f>IF(A99="","",IFERROR(IF(OR(P99="",F99="",G99="",H99="",I99=""),"Completar campos de conciliação",IF(Q99=0,"Ausente da listagem e-Fatura",IF(Q99&gt;1,"Múltiplas candidatas na listagem e-Fatura",IF(R99&gt;0,"Conciliada","Valores divergentes")))),"Rever dados"))</f>
        <v/>
      </c>
      <c r="U99" s="8">
        <f>IF(A99="","",IFERROR(IF(OR(G99="",H99="",I99=""),"Campos de valor incompletos",IF(ABS(I99-(G99+H99))&lt;='Instruções'!$B$25,"OK","Rever diferença base + IVA")),"Rever valores"))</f>
        <v/>
      </c>
    </row>
    <row r="100">
      <c r="A100" s="9" t="n"/>
      <c r="B100" s="9" t="n"/>
      <c r="C100" s="10" t="n"/>
      <c r="D100" s="9" t="n"/>
      <c r="E100" s="9" t="n"/>
      <c r="F100" s="26" t="n"/>
      <c r="G100" s="27" t="n"/>
      <c r="H100" s="27" t="n"/>
      <c r="I100" s="27" t="n"/>
      <c r="J100" s="13" t="n"/>
      <c r="K100" s="14" t="n"/>
      <c r="L100" s="28">
        <f>IF(A100="","",IFERROR(I100*K100,""))</f>
        <v/>
      </c>
      <c r="M100" s="13" t="n"/>
      <c r="N100" s="10" t="n"/>
      <c r="O100" s="10" t="n"/>
      <c r="P100" s="8">
        <f>IF(OR(A100="",B100="",E100=""),"",IFERROR(TRIM(B100)&amp;"|"&amp;UPPER(TRIM(E100)),""))</f>
        <v/>
      </c>
      <c r="Q100" s="8">
        <f>IF(P100="","",IFERROR(COUNTIF('e-Fatura'!$R$8:$R$107,P100),0))</f>
        <v/>
      </c>
      <c r="R100" s="8">
        <f>IF(OR(P100="",F100="",G100="",H100="",I100=""),"",IFERROR(SUMPRODUCT(('e-Fatura'!$R$8:$R$107=P100)*(INT('e-Fatura'!$F$8:$F$107)=INT(F100))*(ABS('e-Fatura'!$G$8:$G$107-G100)&lt;='Instruções'!$B$25)*(ABS('e-Fatura'!$H$8:$H$107-H100)&lt;='Instruções'!$B$25)*(ABS('e-Fatura'!$I$8:$I$107-I100)&lt;='Instruções'!$B$25)),0))</f>
        <v/>
      </c>
      <c r="S100" s="8">
        <f>IF(P100="","",IFERROR(COUNTIF($P$8:$P$107,P100),0))</f>
        <v/>
      </c>
      <c r="T100" s="8">
        <f>IF(A100="","",IFERROR(IF(OR(P100="",F100="",G100="",H100="",I100=""),"Completar campos de conciliação",IF(Q100=0,"Ausente da listagem e-Fatura",IF(Q100&gt;1,"Múltiplas candidatas na listagem e-Fatura",IF(R100&gt;0,"Conciliada","Valores divergentes")))),"Rever dados"))</f>
        <v/>
      </c>
      <c r="U100" s="8">
        <f>IF(A100="","",IFERROR(IF(OR(G100="",H100="",I100=""),"Campos de valor incompletos",IF(ABS(I100-(G100+H100))&lt;='Instruções'!$B$25,"OK","Rever diferença base + IVA")),"Rever valores"))</f>
        <v/>
      </c>
    </row>
    <row r="101">
      <c r="A101" s="9" t="n"/>
      <c r="B101" s="9" t="n"/>
      <c r="C101" s="10" t="n"/>
      <c r="D101" s="9" t="n"/>
      <c r="E101" s="9" t="n"/>
      <c r="F101" s="26" t="n"/>
      <c r="G101" s="27" t="n"/>
      <c r="H101" s="27" t="n"/>
      <c r="I101" s="27" t="n"/>
      <c r="J101" s="13" t="n"/>
      <c r="K101" s="14" t="n"/>
      <c r="L101" s="28">
        <f>IF(A101="","",IFERROR(I101*K101,""))</f>
        <v/>
      </c>
      <c r="M101" s="13" t="n"/>
      <c r="N101" s="10" t="n"/>
      <c r="O101" s="10" t="n"/>
      <c r="P101" s="8">
        <f>IF(OR(A101="",B101="",E101=""),"",IFERROR(TRIM(B101)&amp;"|"&amp;UPPER(TRIM(E101)),""))</f>
        <v/>
      </c>
      <c r="Q101" s="8">
        <f>IF(P101="","",IFERROR(COUNTIF('e-Fatura'!$R$8:$R$107,P101),0))</f>
        <v/>
      </c>
      <c r="R101" s="8">
        <f>IF(OR(P101="",F101="",G101="",H101="",I101=""),"",IFERROR(SUMPRODUCT(('e-Fatura'!$R$8:$R$107=P101)*(INT('e-Fatura'!$F$8:$F$107)=INT(F101))*(ABS('e-Fatura'!$G$8:$G$107-G101)&lt;='Instruções'!$B$25)*(ABS('e-Fatura'!$H$8:$H$107-H101)&lt;='Instruções'!$B$25)*(ABS('e-Fatura'!$I$8:$I$107-I101)&lt;='Instruções'!$B$25)),0))</f>
        <v/>
      </c>
      <c r="S101" s="8">
        <f>IF(P101="","",IFERROR(COUNTIF($P$8:$P$107,P101),0))</f>
        <v/>
      </c>
      <c r="T101" s="8">
        <f>IF(A101="","",IFERROR(IF(OR(P101="",F101="",G101="",H101="",I101=""),"Completar campos de conciliação",IF(Q101=0,"Ausente da listagem e-Fatura",IF(Q101&gt;1,"Múltiplas candidatas na listagem e-Fatura",IF(R101&gt;0,"Conciliada","Valores divergentes")))),"Rever dados"))</f>
        <v/>
      </c>
      <c r="U101" s="8">
        <f>IF(A101="","",IFERROR(IF(OR(G101="",H101="",I101=""),"Campos de valor incompletos",IF(ABS(I101-(G101+H101))&lt;='Instruções'!$B$25,"OK","Rever diferença base + IVA")),"Rever valores"))</f>
        <v/>
      </c>
    </row>
    <row r="102">
      <c r="A102" s="9" t="n"/>
      <c r="B102" s="9" t="n"/>
      <c r="C102" s="10" t="n"/>
      <c r="D102" s="9" t="n"/>
      <c r="E102" s="9" t="n"/>
      <c r="F102" s="26" t="n"/>
      <c r="G102" s="27" t="n"/>
      <c r="H102" s="27" t="n"/>
      <c r="I102" s="27" t="n"/>
      <c r="J102" s="13" t="n"/>
      <c r="K102" s="14" t="n"/>
      <c r="L102" s="28">
        <f>IF(A102="","",IFERROR(I102*K102,""))</f>
        <v/>
      </c>
      <c r="M102" s="13" t="n"/>
      <c r="N102" s="10" t="n"/>
      <c r="O102" s="10" t="n"/>
      <c r="P102" s="8">
        <f>IF(OR(A102="",B102="",E102=""),"",IFERROR(TRIM(B102)&amp;"|"&amp;UPPER(TRIM(E102)),""))</f>
        <v/>
      </c>
      <c r="Q102" s="8">
        <f>IF(P102="","",IFERROR(COUNTIF('e-Fatura'!$R$8:$R$107,P102),0))</f>
        <v/>
      </c>
      <c r="R102" s="8">
        <f>IF(OR(P102="",F102="",G102="",H102="",I102=""),"",IFERROR(SUMPRODUCT(('e-Fatura'!$R$8:$R$107=P102)*(INT('e-Fatura'!$F$8:$F$107)=INT(F102))*(ABS('e-Fatura'!$G$8:$G$107-G102)&lt;='Instruções'!$B$25)*(ABS('e-Fatura'!$H$8:$H$107-H102)&lt;='Instruções'!$B$25)*(ABS('e-Fatura'!$I$8:$I$107-I102)&lt;='Instruções'!$B$25)),0))</f>
        <v/>
      </c>
      <c r="S102" s="8">
        <f>IF(P102="","",IFERROR(COUNTIF($P$8:$P$107,P102),0))</f>
        <v/>
      </c>
      <c r="T102" s="8">
        <f>IF(A102="","",IFERROR(IF(OR(P102="",F102="",G102="",H102="",I102=""),"Completar campos de conciliação",IF(Q102=0,"Ausente da listagem e-Fatura",IF(Q102&gt;1,"Múltiplas candidatas na listagem e-Fatura",IF(R102&gt;0,"Conciliada","Valores divergentes")))),"Rever dados"))</f>
        <v/>
      </c>
      <c r="U102" s="8">
        <f>IF(A102="","",IFERROR(IF(OR(G102="",H102="",I102=""),"Campos de valor incompletos",IF(ABS(I102-(G102+H102))&lt;='Instruções'!$B$25,"OK","Rever diferença base + IVA")),"Rever valores"))</f>
        <v/>
      </c>
    </row>
    <row r="103">
      <c r="A103" s="9" t="n"/>
      <c r="B103" s="9" t="n"/>
      <c r="C103" s="10" t="n"/>
      <c r="D103" s="9" t="n"/>
      <c r="E103" s="9" t="n"/>
      <c r="F103" s="26" t="n"/>
      <c r="G103" s="27" t="n"/>
      <c r="H103" s="27" t="n"/>
      <c r="I103" s="27" t="n"/>
      <c r="J103" s="13" t="n"/>
      <c r="K103" s="14" t="n"/>
      <c r="L103" s="28">
        <f>IF(A103="","",IFERROR(I103*K103,""))</f>
        <v/>
      </c>
      <c r="M103" s="13" t="n"/>
      <c r="N103" s="10" t="n"/>
      <c r="O103" s="10" t="n"/>
      <c r="P103" s="8">
        <f>IF(OR(A103="",B103="",E103=""),"",IFERROR(TRIM(B103)&amp;"|"&amp;UPPER(TRIM(E103)),""))</f>
        <v/>
      </c>
      <c r="Q103" s="8">
        <f>IF(P103="","",IFERROR(COUNTIF('e-Fatura'!$R$8:$R$107,P103),0))</f>
        <v/>
      </c>
      <c r="R103" s="8">
        <f>IF(OR(P103="",F103="",G103="",H103="",I103=""),"",IFERROR(SUMPRODUCT(('e-Fatura'!$R$8:$R$107=P103)*(INT('e-Fatura'!$F$8:$F$107)=INT(F103))*(ABS('e-Fatura'!$G$8:$G$107-G103)&lt;='Instruções'!$B$25)*(ABS('e-Fatura'!$H$8:$H$107-H103)&lt;='Instruções'!$B$25)*(ABS('e-Fatura'!$I$8:$I$107-I103)&lt;='Instruções'!$B$25)),0))</f>
        <v/>
      </c>
      <c r="S103" s="8">
        <f>IF(P103="","",IFERROR(COUNTIF($P$8:$P$107,P103),0))</f>
        <v/>
      </c>
      <c r="T103" s="8">
        <f>IF(A103="","",IFERROR(IF(OR(P103="",F103="",G103="",H103="",I103=""),"Completar campos de conciliação",IF(Q103=0,"Ausente da listagem e-Fatura",IF(Q103&gt;1,"Múltiplas candidatas na listagem e-Fatura",IF(R103&gt;0,"Conciliada","Valores divergentes")))),"Rever dados"))</f>
        <v/>
      </c>
      <c r="U103" s="8">
        <f>IF(A103="","",IFERROR(IF(OR(G103="",H103="",I103=""),"Campos de valor incompletos",IF(ABS(I103-(G103+H103))&lt;='Instruções'!$B$25,"OK","Rever diferença base + IVA")),"Rever valores"))</f>
        <v/>
      </c>
    </row>
    <row r="104">
      <c r="A104" s="9" t="n"/>
      <c r="B104" s="9" t="n"/>
      <c r="C104" s="10" t="n"/>
      <c r="D104" s="9" t="n"/>
      <c r="E104" s="9" t="n"/>
      <c r="F104" s="26" t="n"/>
      <c r="G104" s="27" t="n"/>
      <c r="H104" s="27" t="n"/>
      <c r="I104" s="27" t="n"/>
      <c r="J104" s="13" t="n"/>
      <c r="K104" s="14" t="n"/>
      <c r="L104" s="28">
        <f>IF(A104="","",IFERROR(I104*K104,""))</f>
        <v/>
      </c>
      <c r="M104" s="13" t="n"/>
      <c r="N104" s="10" t="n"/>
      <c r="O104" s="10" t="n"/>
      <c r="P104" s="8">
        <f>IF(OR(A104="",B104="",E104=""),"",IFERROR(TRIM(B104)&amp;"|"&amp;UPPER(TRIM(E104)),""))</f>
        <v/>
      </c>
      <c r="Q104" s="8">
        <f>IF(P104="","",IFERROR(COUNTIF('e-Fatura'!$R$8:$R$107,P104),0))</f>
        <v/>
      </c>
      <c r="R104" s="8">
        <f>IF(OR(P104="",F104="",G104="",H104="",I104=""),"",IFERROR(SUMPRODUCT(('e-Fatura'!$R$8:$R$107=P104)*(INT('e-Fatura'!$F$8:$F$107)=INT(F104))*(ABS('e-Fatura'!$G$8:$G$107-G104)&lt;='Instruções'!$B$25)*(ABS('e-Fatura'!$H$8:$H$107-H104)&lt;='Instruções'!$B$25)*(ABS('e-Fatura'!$I$8:$I$107-I104)&lt;='Instruções'!$B$25)),0))</f>
        <v/>
      </c>
      <c r="S104" s="8">
        <f>IF(P104="","",IFERROR(COUNTIF($P$8:$P$107,P104),0))</f>
        <v/>
      </c>
      <c r="T104" s="8">
        <f>IF(A104="","",IFERROR(IF(OR(P104="",F104="",G104="",H104="",I104=""),"Completar campos de conciliação",IF(Q104=0,"Ausente da listagem e-Fatura",IF(Q104&gt;1,"Múltiplas candidatas na listagem e-Fatura",IF(R104&gt;0,"Conciliada","Valores divergentes")))),"Rever dados"))</f>
        <v/>
      </c>
      <c r="U104" s="8">
        <f>IF(A104="","",IFERROR(IF(OR(G104="",H104="",I104=""),"Campos de valor incompletos",IF(ABS(I104-(G104+H104))&lt;='Instruções'!$B$25,"OK","Rever diferença base + IVA")),"Rever valores"))</f>
        <v/>
      </c>
    </row>
    <row r="105">
      <c r="A105" s="9" t="n"/>
      <c r="B105" s="9" t="n"/>
      <c r="C105" s="10" t="n"/>
      <c r="D105" s="9" t="n"/>
      <c r="E105" s="9" t="n"/>
      <c r="F105" s="26" t="n"/>
      <c r="G105" s="27" t="n"/>
      <c r="H105" s="27" t="n"/>
      <c r="I105" s="27" t="n"/>
      <c r="J105" s="13" t="n"/>
      <c r="K105" s="14" t="n"/>
      <c r="L105" s="28">
        <f>IF(A105="","",IFERROR(I105*K105,""))</f>
        <v/>
      </c>
      <c r="M105" s="13" t="n"/>
      <c r="N105" s="10" t="n"/>
      <c r="O105" s="10" t="n"/>
      <c r="P105" s="8">
        <f>IF(OR(A105="",B105="",E105=""),"",IFERROR(TRIM(B105)&amp;"|"&amp;UPPER(TRIM(E105)),""))</f>
        <v/>
      </c>
      <c r="Q105" s="8">
        <f>IF(P105="","",IFERROR(COUNTIF('e-Fatura'!$R$8:$R$107,P105),0))</f>
        <v/>
      </c>
      <c r="R105" s="8">
        <f>IF(OR(P105="",F105="",G105="",H105="",I105=""),"",IFERROR(SUMPRODUCT(('e-Fatura'!$R$8:$R$107=P105)*(INT('e-Fatura'!$F$8:$F$107)=INT(F105))*(ABS('e-Fatura'!$G$8:$G$107-G105)&lt;='Instruções'!$B$25)*(ABS('e-Fatura'!$H$8:$H$107-H105)&lt;='Instruções'!$B$25)*(ABS('e-Fatura'!$I$8:$I$107-I105)&lt;='Instruções'!$B$25)),0))</f>
        <v/>
      </c>
      <c r="S105" s="8">
        <f>IF(P105="","",IFERROR(COUNTIF($P$8:$P$107,P105),0))</f>
        <v/>
      </c>
      <c r="T105" s="8">
        <f>IF(A105="","",IFERROR(IF(OR(P105="",F105="",G105="",H105="",I105=""),"Completar campos de conciliação",IF(Q105=0,"Ausente da listagem e-Fatura",IF(Q105&gt;1,"Múltiplas candidatas na listagem e-Fatura",IF(R105&gt;0,"Conciliada","Valores divergentes")))),"Rever dados"))</f>
        <v/>
      </c>
      <c r="U105" s="8">
        <f>IF(A105="","",IFERROR(IF(OR(G105="",H105="",I105=""),"Campos de valor incompletos",IF(ABS(I105-(G105+H105))&lt;='Instruções'!$B$25,"OK","Rever diferença base + IVA")),"Rever valores"))</f>
        <v/>
      </c>
    </row>
    <row r="106">
      <c r="A106" s="9" t="n"/>
      <c r="B106" s="9" t="n"/>
      <c r="C106" s="10" t="n"/>
      <c r="D106" s="9" t="n"/>
      <c r="E106" s="9" t="n"/>
      <c r="F106" s="26" t="n"/>
      <c r="G106" s="27" t="n"/>
      <c r="H106" s="27" t="n"/>
      <c r="I106" s="27" t="n"/>
      <c r="J106" s="13" t="n"/>
      <c r="K106" s="14" t="n"/>
      <c r="L106" s="28">
        <f>IF(A106="","",IFERROR(I106*K106,""))</f>
        <v/>
      </c>
      <c r="M106" s="13" t="n"/>
      <c r="N106" s="10" t="n"/>
      <c r="O106" s="10" t="n"/>
      <c r="P106" s="8">
        <f>IF(OR(A106="",B106="",E106=""),"",IFERROR(TRIM(B106)&amp;"|"&amp;UPPER(TRIM(E106)),""))</f>
        <v/>
      </c>
      <c r="Q106" s="8">
        <f>IF(P106="","",IFERROR(COUNTIF('e-Fatura'!$R$8:$R$107,P106),0))</f>
        <v/>
      </c>
      <c r="R106" s="8">
        <f>IF(OR(P106="",F106="",G106="",H106="",I106=""),"",IFERROR(SUMPRODUCT(('e-Fatura'!$R$8:$R$107=P106)*(INT('e-Fatura'!$F$8:$F$107)=INT(F106))*(ABS('e-Fatura'!$G$8:$G$107-G106)&lt;='Instruções'!$B$25)*(ABS('e-Fatura'!$H$8:$H$107-H106)&lt;='Instruções'!$B$25)*(ABS('e-Fatura'!$I$8:$I$107-I106)&lt;='Instruções'!$B$25)),0))</f>
        <v/>
      </c>
      <c r="S106" s="8">
        <f>IF(P106="","",IFERROR(COUNTIF($P$8:$P$107,P106),0))</f>
        <v/>
      </c>
      <c r="T106" s="8">
        <f>IF(A106="","",IFERROR(IF(OR(P106="",F106="",G106="",H106="",I106=""),"Completar campos de conciliação",IF(Q106=0,"Ausente da listagem e-Fatura",IF(Q106&gt;1,"Múltiplas candidatas na listagem e-Fatura",IF(R106&gt;0,"Conciliada","Valores divergentes")))),"Rever dados"))</f>
        <v/>
      </c>
      <c r="U106" s="8">
        <f>IF(A106="","",IFERROR(IF(OR(G106="",H106="",I106=""),"Campos de valor incompletos",IF(ABS(I106-(G106+H106))&lt;='Instruções'!$B$25,"OK","Rever diferença base + IVA")),"Rever valores"))</f>
        <v/>
      </c>
    </row>
    <row r="107">
      <c r="A107" s="9" t="n"/>
      <c r="B107" s="9" t="n"/>
      <c r="C107" s="10" t="n"/>
      <c r="D107" s="9" t="n"/>
      <c r="E107" s="9" t="n"/>
      <c r="F107" s="26" t="n"/>
      <c r="G107" s="27" t="n"/>
      <c r="H107" s="27" t="n"/>
      <c r="I107" s="27" t="n"/>
      <c r="J107" s="13" t="n"/>
      <c r="K107" s="14" t="n"/>
      <c r="L107" s="28">
        <f>IF(A107="","",IFERROR(I107*K107,""))</f>
        <v/>
      </c>
      <c r="M107" s="13" t="n"/>
      <c r="N107" s="10" t="n"/>
      <c r="O107" s="10" t="n"/>
      <c r="P107" s="8">
        <f>IF(OR(A107="",B107="",E107=""),"",IFERROR(TRIM(B107)&amp;"|"&amp;UPPER(TRIM(E107)),""))</f>
        <v/>
      </c>
      <c r="Q107" s="8">
        <f>IF(P107="","",IFERROR(COUNTIF('e-Fatura'!$R$8:$R$107,P107),0))</f>
        <v/>
      </c>
      <c r="R107" s="8">
        <f>IF(OR(P107="",F107="",G107="",H107="",I107=""),"",IFERROR(SUMPRODUCT(('e-Fatura'!$R$8:$R$107=P107)*(INT('e-Fatura'!$F$8:$F$107)=INT(F107))*(ABS('e-Fatura'!$G$8:$G$107-G107)&lt;='Instruções'!$B$25)*(ABS('e-Fatura'!$H$8:$H$107-H107)&lt;='Instruções'!$B$25)*(ABS('e-Fatura'!$I$8:$I$107-I107)&lt;='Instruções'!$B$25)),0))</f>
        <v/>
      </c>
      <c r="S107" s="8">
        <f>IF(P107="","",IFERROR(COUNTIF($P$8:$P$107,P107),0))</f>
        <v/>
      </c>
      <c r="T107" s="8">
        <f>IF(A107="","",IFERROR(IF(OR(P107="",F107="",G107="",H107="",I107=""),"Completar campos de conciliação",IF(Q107=0,"Ausente da listagem e-Fatura",IF(Q107&gt;1,"Múltiplas candidatas na listagem e-Fatura",IF(R107&gt;0,"Conciliada","Valores divergentes")))),"Rever dados"))</f>
        <v/>
      </c>
      <c r="U107" s="8">
        <f>IF(A107="","",IFERROR(IF(OR(G107="",H107="",I107=""),"Campos de valor incompletos",IF(ABS(I107-(G107+H107))&lt;='Instruções'!$B$25,"OK","Rever diferença base + IVA")),"Rever valores"))</f>
        <v/>
      </c>
    </row>
  </sheetData>
  <mergeCells count="1">
    <mergeCell ref="A1:U1"/>
  </mergeCells>
  <conditionalFormatting sqref="S8:S107">
    <cfRule type="expression" priority="1" dxfId="2">
      <formula>$S8&gt;1</formula>
    </cfRule>
  </conditionalFormatting>
  <conditionalFormatting sqref="T8:T107">
    <cfRule type="expression" priority="2" dxfId="0">
      <formula>$T8="Conciliada"</formula>
    </cfRule>
    <cfRule type="expression" priority="3" dxfId="1">
      <formula>COUNTIF($T8,"*Ausente*")&gt;0</formula>
    </cfRule>
    <cfRule type="expression" priority="4" dxfId="2">
      <formula>COUNTIF($T8,"Múltiplas*")&gt;0</formula>
    </cfRule>
    <cfRule type="expression" priority="5" dxfId="2">
      <formula>$T8="Valores divergentes"</formula>
    </cfRule>
    <cfRule type="expression" priority="6" dxfId="3">
      <formula>$T8="Completar campos de conciliação"</formula>
    </cfRule>
  </conditionalFormatting>
  <conditionalFormatting sqref="U8:U107">
    <cfRule type="expression" priority="7" dxfId="0">
      <formula>$U8="OK"</formula>
    </cfRule>
    <cfRule type="expression" priority="8" dxfId="3">
      <formula>$U8="Campos de valor incompletos"</formula>
    </cfRule>
    <cfRule type="expression" priority="9" dxfId="2">
      <formula>COUNTIF($U8,"Rever*")&gt;0</formula>
    </cfRule>
  </conditionalFormatting>
  <conditionalFormatting sqref="M8:M107">
    <cfRule type="expression" priority="10" dxfId="3">
      <formula>COUNTIF($M8,"Por validar")+COUNTIF($M8,"A confirmar")&gt;0</formula>
    </cfRule>
  </conditionalFormatting>
  <dataValidations count="10">
    <dataValidation sqref="A8:A107" showErrorMessage="1" showInputMessage="1" allowBlank="1" errorTitle="Referência repetida" error="Cada referência operacional deve ser única nesta folha." type="custom" errorStyle="stop">
      <formula1>=OR(A8="",COUNTIF($A$8:$A$107,A8)=1)</formula1>
    </dataValidation>
    <dataValidation sqref="F8:F107" showErrorMessage="1" showInputMessage="1" allowBlank="1" errorTitle="Data inválida" error="Introduza uma data válida." type="custom" errorStyle="stop">
      <formula1>=OR(F8="",ISNUMBER(F8))</formula1>
    </dataValidation>
    <dataValidation sqref="G8:G107" showErrorMessage="1" showInputMessage="1" allowBlank="1" errorTitle="Valor inválido" error="Introduza um valor numérico válido." type="custom" errorStyle="stop">
      <formula1>=OR(G8="",ISNUMBER(G8))</formula1>
    </dataValidation>
    <dataValidation sqref="H8:H107" showErrorMessage="1" showInputMessage="1" allowBlank="1" errorTitle="Valor inválido" error="Introduza um valor numérico válido." type="custom" errorStyle="stop">
      <formula1>=OR(H8="",ISNUMBER(H8))</formula1>
    </dataValidation>
    <dataValidation sqref="I8:I107" showErrorMessage="1" showInputMessage="1" allowBlank="1" errorTitle="Valor inválido" error="Introduza um valor numérico válido." type="custom" errorStyle="stop">
      <formula1>=OR(I8="",ISNUMBER(I8))</formula1>
    </dataValidation>
    <dataValidation sqref="K8:K107" showErrorMessage="1" showInputMessage="1" allowBlank="1" errorTitle="Percentagem inválida" error="Introduza uma percentagem entre 0,00% e 100,00%." type="custom" errorStyle="stop">
      <formula1>=OR(K8="",AND(ISNUMBER(K8),K8&gt;=0,K8&lt;=1))</formula1>
    </dataValidation>
    <dataValidation sqref="D8:D107" showErrorMessage="1" showInputMessage="1" allowBlank="1" errorTitle="Valor não previsto" error="Seleccione um valor da lista ou adapte as listas na folha Instruções." type="list" errorStyle="stop">
      <formula1>='Instruções'!$G$25:$G$28</formula1>
    </dataValidation>
    <dataValidation sqref="J8:J107" showErrorMessage="1" showInputMessage="1" allowBlank="1" errorTitle="Valor não previsto" error="Seleccione um valor da lista ou adapte as listas na folha Instruções." type="list" errorStyle="stop">
      <formula1>='Instruções'!$H$25:$H$28</formula1>
    </dataValidation>
    <dataValidation sqref="M8:M107" showErrorMessage="1" showInputMessage="1" allowBlank="1" errorTitle="Valor não previsto" error="Seleccione um valor da lista ou adapte as listas na folha Instruções." type="list" errorStyle="stop">
      <formula1>='Instruções'!$I$25:$I$28</formula1>
    </dataValidation>
    <dataValidation sqref="N8:N107" showErrorMessage="1" showInputMessage="1" allowBlank="1" errorTitle="Valor não previsto" error="Seleccione um valor da lista ou adapte as listas na folha Instruções." type="list" errorStyle="stop">
      <formula1>='Instruções'!$J$25:$J$31</formula1>
    </dataValidation>
  </dataValidations>
  <pageMargins left="0.75" right="0.75" top="1" bottom="1" header="0.5" footer="0.5"/>
  <tableParts count="1">
    <tablePart xmlns:r="http://schemas.openxmlformats.org/officeDocument/2006/relationships" r:id="rId1"/>
  </tableParts>
</worksheet>
</file>

<file path=xl/worksheets/sheet3.xml><?xml version="1.0" encoding="utf-8"?>
<worksheet xmlns="http://schemas.openxmlformats.org/spreadsheetml/2006/main">
  <sheetPr>
    <outlinePr summaryBelow="1" summaryRight="1"/>
    <pageSetUpPr/>
  </sheetPr>
  <dimension ref="A1:W107"/>
  <sheetViews>
    <sheetView showGridLines="0" workbookViewId="0">
      <pane ySplit="7" topLeftCell="A8" activePane="bottomLeft" state="frozen"/>
      <selection pane="bottomLeft" activeCell="A1" sqref="A1"/>
    </sheetView>
  </sheetViews>
  <sheetFormatPr baseColWidth="8" defaultRowHeight="15"/>
  <cols>
    <col width="18" customWidth="1" min="1" max="1"/>
    <col width="15" customWidth="1" min="2" max="2"/>
    <col width="30" customWidth="1" min="3" max="3"/>
    <col width="18" customWidth="1" min="4" max="4"/>
    <col width="23" customWidth="1" min="5" max="5"/>
    <col width="15" customWidth="1" min="6" max="6"/>
    <col width="16" customWidth="1" min="7" max="7"/>
    <col width="16" customWidth="1" min="8" max="8"/>
    <col width="16" customWidth="1" min="9" max="9"/>
    <col width="20" customWidth="1" min="10" max="10"/>
    <col width="14" customWidth="1" min="11" max="11"/>
    <col width="18" customWidth="1" min="12" max="12"/>
    <col width="18" customWidth="1" min="13" max="13"/>
    <col width="28" customWidth="1" min="14" max="14"/>
    <col width="32" customWidth="1" min="15" max="15"/>
    <col width="15" customWidth="1" min="16" max="16"/>
    <col width="25" customWidth="1" min="17" max="17"/>
    <col width="31" customWidth="1" min="18" max="18"/>
    <col width="15" customWidth="1" min="19" max="19"/>
    <col width="15" customWidth="1" min="20" max="20"/>
    <col width="15" customWidth="1" min="21" max="21"/>
    <col width="28" customWidth="1" min="22" max="22"/>
    <col width="28" customWidth="1" min="23" max="23"/>
  </cols>
  <sheetData>
    <row r="1" ht="25" customHeight="1">
      <c r="A1" s="1" t="inlineStr">
        <is>
          <t>Listagem e-Fatura</t>
        </is>
      </c>
      <c r="B1" s="23" t="n"/>
      <c r="C1" s="23" t="n"/>
      <c r="D1" s="23" t="n"/>
      <c r="E1" s="23" t="n"/>
      <c r="F1" s="23" t="n"/>
      <c r="G1" s="23" t="n"/>
      <c r="H1" s="23" t="n"/>
      <c r="I1" s="23" t="n"/>
      <c r="J1" s="23" t="n"/>
      <c r="K1" s="23" t="n"/>
      <c r="L1" s="23" t="n"/>
      <c r="M1" s="23" t="n"/>
      <c r="N1" s="23" t="n"/>
      <c r="O1" s="23" t="n"/>
      <c r="P1" s="23" t="n"/>
      <c r="Q1" s="23" t="n"/>
      <c r="R1" s="23" t="n"/>
      <c r="S1" s="23" t="n"/>
      <c r="T1" s="23" t="n"/>
      <c r="U1" s="23" t="n"/>
      <c r="V1" s="23" t="n"/>
      <c r="W1" s="24" t="n"/>
    </row>
    <row r="2" ht="30" customHeight="1">
      <c r="A2" s="2" t="inlineStr">
        <is>
          <t>Introduza ou cole os dados consultados na listagem e-Fatura. Preencha apenas as células amarelas.</t>
        </is>
      </c>
    </row>
    <row r="4" ht="26" customHeight="1">
      <c r="A4" s="2" t="inlineStr">
        <is>
          <t>A reconciliação é efectuada com base no NIF, número de documento, data, base tributável, IVA e total.</t>
        </is>
      </c>
    </row>
    <row r="7" ht="45" customHeight="1">
      <c r="A7" s="3" t="inlineStr">
        <is>
          <t>Referência e-Fatura</t>
        </is>
      </c>
      <c r="B7" s="3" t="inlineStr">
        <is>
          <t>NIF do fornecedor</t>
        </is>
      </c>
      <c r="C7" s="3" t="inlineStr">
        <is>
          <t>Fornecedor</t>
        </is>
      </c>
      <c r="D7" s="3" t="inlineStr">
        <is>
          <t>Tipo de documento</t>
        </is>
      </c>
      <c r="E7" s="3" t="inlineStr">
        <is>
          <t>N.º do documento</t>
        </is>
      </c>
      <c r="F7" s="3" t="inlineStr">
        <is>
          <t>Data do documento</t>
        </is>
      </c>
      <c r="G7" s="3" t="inlineStr">
        <is>
          <t>Base tributável</t>
        </is>
      </c>
      <c r="H7" s="3" t="inlineStr">
        <is>
          <t>IVA</t>
        </is>
      </c>
      <c r="I7" s="3" t="inlineStr">
        <is>
          <t>Total do documento</t>
        </is>
      </c>
      <c r="J7" s="3" t="inlineStr">
        <is>
          <t>Afetação profissional</t>
        </is>
      </c>
      <c r="K7" s="3" t="inlineStr">
        <is>
          <t>% de afetação</t>
        </is>
      </c>
      <c r="L7" s="3" t="inlineStr">
        <is>
          <t>Total afeto estimado</t>
        </is>
      </c>
      <c r="M7" s="3" t="inlineStr">
        <is>
          <t>Estado de validação</t>
        </is>
      </c>
      <c r="N7" s="3" t="inlineStr">
        <is>
          <t>Ação corretiva</t>
        </is>
      </c>
      <c r="O7" s="3" t="inlineStr">
        <is>
          <t>Observações</t>
        </is>
      </c>
      <c r="P7" s="3" t="inlineStr">
        <is>
          <t>Data da consulta</t>
        </is>
      </c>
      <c r="Q7" s="3" t="inlineStr">
        <is>
          <t>Origem da listagem</t>
        </is>
      </c>
      <c r="R7" s="3" t="inlineStr">
        <is>
          <t>Chave de conferência</t>
        </is>
      </c>
      <c r="S7" s="3" t="inlineStr">
        <is>
          <t>N.º candidaturas no registo interno</t>
        </is>
      </c>
      <c r="T7" s="3" t="inlineStr">
        <is>
          <t>N.º correspondências exatas</t>
        </is>
      </c>
      <c r="U7" s="3" t="inlineStr">
        <is>
          <t>Duplicados na listagem e-Fatura</t>
        </is>
      </c>
      <c r="V7" s="3" t="inlineStr">
        <is>
          <t>Resultado da conciliação</t>
        </is>
      </c>
      <c r="W7" s="3" t="inlineStr">
        <is>
          <t>Verificação aritmética</t>
        </is>
      </c>
    </row>
    <row r="8">
      <c r="A8" s="9" t="inlineStr">
        <is>
          <t>EF-2026-001</t>
        </is>
      </c>
      <c r="B8" s="9" t="inlineStr">
        <is>
          <t>510123457</t>
        </is>
      </c>
      <c r="C8" s="10" t="inlineStr">
        <is>
          <t>Papelaria do Tejo, Lda.</t>
        </is>
      </c>
      <c r="D8" s="9" t="inlineStr">
        <is>
          <t>Fatura</t>
        </is>
      </c>
      <c r="E8" s="9" t="inlineStr">
        <is>
          <t>FT PT/2026/0145</t>
        </is>
      </c>
      <c r="F8" s="26" t="n">
        <v>46237</v>
      </c>
      <c r="G8" s="27" t="n">
        <v>40</v>
      </c>
      <c r="H8" s="27" t="n">
        <v>9.199999999999999</v>
      </c>
      <c r="I8" s="27" t="n">
        <v>49.2</v>
      </c>
      <c r="J8" s="13" t="inlineStr">
        <is>
          <t>Total</t>
        </is>
      </c>
      <c r="K8" s="14" t="n">
        <v>1</v>
      </c>
      <c r="L8" s="28">
        <f>IF(A8="","",IFERROR(I8*K8,""))</f>
        <v/>
      </c>
      <c r="M8" s="13" t="inlineStr">
        <is>
          <t>Validada</t>
        </is>
      </c>
      <c r="N8" s="10" t="inlineStr">
        <is>
          <t>Sem ação</t>
        </is>
      </c>
      <c r="O8" s="10" t="inlineStr"/>
      <c r="P8" s="26" t="n"/>
      <c r="Q8" s="16" t="n">
        <v>46265</v>
      </c>
      <c r="R8" s="8" t="inlineStr">
        <is>
          <t>Área do adquirente</t>
        </is>
      </c>
      <c r="S8" s="8">
        <f>IF(R8="","",IFERROR(COUNTIF('Registo Interno'!$P$8:$P$107,R8),0))</f>
        <v/>
      </c>
      <c r="T8" s="8">
        <f>IF(OR(R8="",F8="",G8="",H8="",I8=""),"",IFERROR(SUMPRODUCT(('Registo Interno'!$P$8:$P$107=R8)*(INT('Registo Interno'!$F$8:$F$107)=INT(F8))*(ABS('Registo Interno'!$G$8:$G$107-G8)&lt;='Instruções'!$B$25)*(ABS('Registo Interno'!$H$8:$H$107-H8)&lt;='Instruções'!$B$25)*(ABS('Registo Interno'!$I$8:$I$107-I8)&lt;='Instruções'!$B$25)),0))</f>
        <v/>
      </c>
      <c r="U8" s="8">
        <f>IF(R8="","",IFERROR(COUNTIF($R$8:$R$107,R8),0))</f>
        <v/>
      </c>
      <c r="V8" s="8">
        <f>IF(A8="","",IFERROR(IF(OR(R8="",F8="",G8="",H8="",I8=""),"Completar campos de conciliação",IF(S8=0,"Ausente do registo interno",IF(S8&gt;1,"Múltiplas candidatas no registo interno",IF(T8&gt;0,"Conciliada","Valores divergentes")))),"Rever dados"))</f>
        <v/>
      </c>
      <c r="W8" s="8">
        <f>IF(A8="","",IFERROR(IF(OR(G8="",H8="",I8=""),"Campos de valor incompletos",IF(ABS(I8-(G8+H8))&lt;='Instruções'!$B$25,"OK","Rever diferença base + IVA")),"Rever valores"))</f>
        <v/>
      </c>
    </row>
    <row r="9">
      <c r="A9" s="9" t="inlineStr">
        <is>
          <t>EF-2026-002</t>
        </is>
      </c>
      <c r="B9" s="9" t="inlineStr">
        <is>
          <t>509876544</t>
        </is>
      </c>
      <c r="C9" s="10" t="inlineStr">
        <is>
          <t>Oficina Norte, Lda.</t>
        </is>
      </c>
      <c r="D9" s="9" t="inlineStr">
        <is>
          <t>Fatura</t>
        </is>
      </c>
      <c r="E9" s="9" t="inlineStr">
        <is>
          <t>FT ON/2026/0321</t>
        </is>
      </c>
      <c r="F9" s="26" t="n">
        <v>46242</v>
      </c>
      <c r="G9" s="27" t="n">
        <v>120</v>
      </c>
      <c r="H9" s="27" t="n">
        <v>27.59</v>
      </c>
      <c r="I9" s="27" t="n">
        <v>147.59</v>
      </c>
      <c r="J9" s="13" t="inlineStr">
        <is>
          <t>Parcial</t>
        </is>
      </c>
      <c r="K9" s="14" t="n">
        <v>0.6</v>
      </c>
      <c r="L9" s="28">
        <f>IF(A9="","",IFERROR(I9*K9,""))</f>
        <v/>
      </c>
      <c r="M9" s="13" t="inlineStr">
        <is>
          <t>A confirmar</t>
        </is>
      </c>
      <c r="N9" s="10" t="inlineStr">
        <is>
          <t>Confirmar dados</t>
        </is>
      </c>
      <c r="O9" s="10" t="inlineStr"/>
      <c r="P9" s="26" t="n"/>
      <c r="Q9" s="16" t="n">
        <v>46265</v>
      </c>
      <c r="R9" s="8" t="inlineStr">
        <is>
          <t>Área do adquirente</t>
        </is>
      </c>
      <c r="S9" s="8">
        <f>IF(R9="","",IFERROR(COUNTIF('Registo Interno'!$P$8:$P$107,R9),0))</f>
        <v/>
      </c>
      <c r="T9" s="8">
        <f>IF(OR(R9="",F9="",G9="",H9="",I9=""),"",IFERROR(SUMPRODUCT(('Registo Interno'!$P$8:$P$107=R9)*(INT('Registo Interno'!$F$8:$F$107)=INT(F9))*(ABS('Registo Interno'!$G$8:$G$107-G9)&lt;='Instruções'!$B$25)*(ABS('Registo Interno'!$H$8:$H$107-H9)&lt;='Instruções'!$B$25)*(ABS('Registo Interno'!$I$8:$I$107-I9)&lt;='Instruções'!$B$25)),0))</f>
        <v/>
      </c>
      <c r="U9" s="8">
        <f>IF(R9="","",IFERROR(COUNTIF($R$8:$R$107,R9),0))</f>
        <v/>
      </c>
      <c r="V9" s="8">
        <f>IF(A9="","",IFERROR(IF(OR(R9="",F9="",G9="",H9="",I9=""),"Completar campos de conciliação",IF(S9=0,"Ausente do registo interno",IF(S9&gt;1,"Múltiplas candidatas no registo interno",IF(T9&gt;0,"Conciliada","Valores divergentes")))),"Rever dados"))</f>
        <v/>
      </c>
      <c r="W9" s="8">
        <f>IF(A9="","",IFERROR(IF(OR(G9="",H9="",I9=""),"Campos de valor incompletos",IF(ABS(I9-(G9+H9))&lt;='Instruções'!$B$25,"OK","Rever diferença base + IVA")),"Rever valores"))</f>
        <v/>
      </c>
    </row>
    <row r="10">
      <c r="A10" s="9" t="inlineStr">
        <is>
          <t>EF-2026-003</t>
        </is>
      </c>
      <c r="B10" s="9" t="inlineStr">
        <is>
          <t>507654323</t>
        </is>
      </c>
      <c r="C10" s="10" t="inlineStr">
        <is>
          <t>Soluções Digitais Lusas, Lda.</t>
        </is>
      </c>
      <c r="D10" s="9" t="inlineStr">
        <is>
          <t>Fatura</t>
        </is>
      </c>
      <c r="E10" s="9" t="inlineStr">
        <is>
          <t>FT SDL/2026/0088</t>
        </is>
      </c>
      <c r="F10" s="26" t="n">
        <v>46247</v>
      </c>
      <c r="G10" s="27" t="n">
        <v>75</v>
      </c>
      <c r="H10" s="27" t="n">
        <v>17.25</v>
      </c>
      <c r="I10" s="27" t="n">
        <v>92.25</v>
      </c>
      <c r="J10" s="13" t="inlineStr">
        <is>
          <t>Total</t>
        </is>
      </c>
      <c r="K10" s="14" t="n">
        <v>1</v>
      </c>
      <c r="L10" s="28">
        <f>IF(A10="","",IFERROR(I10*K10,""))</f>
        <v/>
      </c>
      <c r="M10" s="13" t="inlineStr">
        <is>
          <t>A confirmar</t>
        </is>
      </c>
      <c r="N10" s="10" t="inlineStr">
        <is>
          <t>Confirmar dados</t>
        </is>
      </c>
      <c r="O10" s="10" t="inlineStr"/>
      <c r="P10" s="26" t="n"/>
      <c r="Q10" s="16" t="n">
        <v>46265</v>
      </c>
      <c r="R10" s="8" t="inlineStr">
        <is>
          <t>Área de despesas da atividade</t>
        </is>
      </c>
      <c r="S10" s="8">
        <f>IF(R10="","",IFERROR(COUNTIF('Registo Interno'!$P$8:$P$107,R10),0))</f>
        <v/>
      </c>
      <c r="T10" s="8">
        <f>IF(OR(R10="",F10="",G10="",H10="",I10=""),"",IFERROR(SUMPRODUCT(('Registo Interno'!$P$8:$P$107=R10)*(INT('Registo Interno'!$F$8:$F$107)=INT(F10))*(ABS('Registo Interno'!$G$8:$G$107-G10)&lt;='Instruções'!$B$25)*(ABS('Registo Interno'!$H$8:$H$107-H10)&lt;='Instruções'!$B$25)*(ABS('Registo Interno'!$I$8:$I$107-I10)&lt;='Instruções'!$B$25)),0))</f>
        <v/>
      </c>
      <c r="U10" s="8">
        <f>IF(R10="","",IFERROR(COUNTIF($R$8:$R$107,R10),0))</f>
        <v/>
      </c>
      <c r="V10" s="8">
        <f>IF(A10="","",IFERROR(IF(OR(R10="",F10="",G10="",H10="",I10=""),"Completar campos de conciliação",IF(S10=0,"Ausente do registo interno",IF(S10&gt;1,"Múltiplas candidatas no registo interno",IF(T10&gt;0,"Conciliada","Valores divergentes")))),"Rever dados"))</f>
        <v/>
      </c>
      <c r="W10" s="8">
        <f>IF(A10="","",IFERROR(IF(OR(G10="",H10="",I10=""),"Campos de valor incompletos",IF(ABS(I10-(G10+H10))&lt;='Instruções'!$B$25,"OK","Rever diferença base + IVA")),"Rever valores"))</f>
        <v/>
      </c>
    </row>
    <row r="11">
      <c r="A11" s="9" t="inlineStr">
        <is>
          <t>EF-2026-004</t>
        </is>
      </c>
      <c r="B11" s="9" t="inlineStr">
        <is>
          <t>506543210</t>
        </is>
      </c>
      <c r="C11" s="10" t="inlineStr">
        <is>
          <t>Energia Urbana, S.A.</t>
        </is>
      </c>
      <c r="D11" s="9" t="inlineStr">
        <is>
          <t>Fatura</t>
        </is>
      </c>
      <c r="E11" s="9" t="inlineStr">
        <is>
          <t>FT EU/2026/1508</t>
        </is>
      </c>
      <c r="F11" s="26" t="n">
        <v>46252</v>
      </c>
      <c r="G11" s="27" t="n">
        <v>100</v>
      </c>
      <c r="H11" s="27" t="n">
        <v>23</v>
      </c>
      <c r="I11" s="27" t="n">
        <v>123</v>
      </c>
      <c r="J11" s="13" t="inlineStr">
        <is>
          <t>Total</t>
        </is>
      </c>
      <c r="K11" s="14" t="n">
        <v>1</v>
      </c>
      <c r="L11" s="28">
        <f>IF(A11="","",IFERROR(I11*K11,""))</f>
        <v/>
      </c>
      <c r="M11" s="13" t="inlineStr">
        <is>
          <t>Validada</t>
        </is>
      </c>
      <c r="N11" s="10" t="inlineStr">
        <is>
          <t>Sem ação</t>
        </is>
      </c>
      <c r="O11" s="10" t="inlineStr"/>
      <c r="P11" s="26" t="n"/>
      <c r="Q11" s="16" t="n">
        <v>46265</v>
      </c>
      <c r="R11" s="8" t="inlineStr">
        <is>
          <t>Área do adquirente</t>
        </is>
      </c>
      <c r="S11" s="8">
        <f>IF(R11="","",IFERROR(COUNTIF('Registo Interno'!$P$8:$P$107,R11),0))</f>
        <v/>
      </c>
      <c r="T11" s="8">
        <f>IF(OR(R11="",F11="",G11="",H11="",I11=""),"",IFERROR(SUMPRODUCT(('Registo Interno'!$P$8:$P$107=R11)*(INT('Registo Interno'!$F$8:$F$107)=INT(F11))*(ABS('Registo Interno'!$G$8:$G$107-G11)&lt;='Instruções'!$B$25)*(ABS('Registo Interno'!$H$8:$H$107-H11)&lt;='Instruções'!$B$25)*(ABS('Registo Interno'!$I$8:$I$107-I11)&lt;='Instruções'!$B$25)),0))</f>
        <v/>
      </c>
      <c r="U11" s="8">
        <f>IF(R11="","",IFERROR(COUNTIF($R$8:$R$107,R11),0))</f>
        <v/>
      </c>
      <c r="V11" s="8">
        <f>IF(A11="","",IFERROR(IF(OR(R11="",F11="",G11="",H11="",I11=""),"Completar campos de conciliação",IF(S11=0,"Ausente do registo interno",IF(S11&gt;1,"Múltiplas candidatas no registo interno",IF(T11&gt;0,"Conciliada","Valores divergentes")))),"Rever dados"))</f>
        <v/>
      </c>
      <c r="W11" s="8">
        <f>IF(A11="","",IFERROR(IF(OR(G11="",H11="",I11=""),"Campos de valor incompletos",IF(ABS(I11-(G11+H11))&lt;='Instruções'!$B$25,"OK","Rever diferença base + IVA")),"Rever valores"))</f>
        <v/>
      </c>
    </row>
    <row r="12">
      <c r="A12" s="9" t="inlineStr">
        <is>
          <t>EF-2026-005</t>
        </is>
      </c>
      <c r="B12" s="9" t="inlineStr">
        <is>
          <t>508765439</t>
        </is>
      </c>
      <c r="C12" s="10" t="inlineStr">
        <is>
          <t>Comunicações do Centro, S.A.</t>
        </is>
      </c>
      <c r="D12" s="9" t="inlineStr">
        <is>
          <t>Fatura</t>
        </is>
      </c>
      <c r="E12" s="9" t="inlineStr">
        <is>
          <t>FT CC/2026/0421</t>
        </is>
      </c>
      <c r="F12" s="26" t="n">
        <v>46256</v>
      </c>
      <c r="G12" s="27" t="n">
        <v>50</v>
      </c>
      <c r="H12" s="27" t="n">
        <v>11.5</v>
      </c>
      <c r="I12" s="27" t="n">
        <v>61.5</v>
      </c>
      <c r="J12" s="13" t="inlineStr">
        <is>
          <t>Parcial</t>
        </is>
      </c>
      <c r="K12" s="14" t="n">
        <v>0.5</v>
      </c>
      <c r="L12" s="28">
        <f>IF(A12="","",IFERROR(I12*K12,""))</f>
        <v/>
      </c>
      <c r="M12" s="13" t="inlineStr">
        <is>
          <t>Validada</t>
        </is>
      </c>
      <c r="N12" s="10" t="inlineStr">
        <is>
          <t>Sem ação</t>
        </is>
      </c>
      <c r="O12" s="10" t="inlineStr"/>
      <c r="P12" s="26" t="n"/>
      <c r="Q12" s="16" t="n">
        <v>46265</v>
      </c>
      <c r="R12" s="8" t="inlineStr">
        <is>
          <t>Área de despesas da atividade</t>
        </is>
      </c>
      <c r="S12" s="8">
        <f>IF(R12="","",IFERROR(COUNTIF('Registo Interno'!$P$8:$P$107,R12),0))</f>
        <v/>
      </c>
      <c r="T12" s="8">
        <f>IF(OR(R12="",F12="",G12="",H12="",I12=""),"",IFERROR(SUMPRODUCT(('Registo Interno'!$P$8:$P$107=R12)*(INT('Registo Interno'!$F$8:$F$107)=INT(F12))*(ABS('Registo Interno'!$G$8:$G$107-G12)&lt;='Instruções'!$B$25)*(ABS('Registo Interno'!$H$8:$H$107-H12)&lt;='Instruções'!$B$25)*(ABS('Registo Interno'!$I$8:$I$107-I12)&lt;='Instruções'!$B$25)),0))</f>
        <v/>
      </c>
      <c r="U12" s="8">
        <f>IF(R12="","",IFERROR(COUNTIF($R$8:$R$107,R12),0))</f>
        <v/>
      </c>
      <c r="V12" s="8">
        <f>IF(A12="","",IFERROR(IF(OR(R12="",F12="",G12="",H12="",I12=""),"Completar campos de conciliação",IF(S12=0,"Ausente do registo interno",IF(S12&gt;1,"Múltiplas candidatas no registo interno",IF(T12&gt;0,"Conciliada","Valores divergentes")))),"Rever dados"))</f>
        <v/>
      </c>
      <c r="W12" s="8">
        <f>IF(A12="","",IFERROR(IF(OR(G12="",H12="",I12=""),"Campos de valor incompletos",IF(ABS(I12-(G12+H12))&lt;='Instruções'!$B$25,"OK","Rever diferença base + IVA")),"Rever valores"))</f>
        <v/>
      </c>
    </row>
    <row r="13">
      <c r="A13" s="9" t="inlineStr">
        <is>
          <t>EF-2026-006</t>
        </is>
      </c>
      <c r="B13" s="9" t="inlineStr">
        <is>
          <t>504321986</t>
        </is>
      </c>
      <c r="C13" s="10" t="inlineStr">
        <is>
          <t>Material Técnico, Lda.</t>
        </is>
      </c>
      <c r="D13" s="9" t="inlineStr">
        <is>
          <t>Fatura</t>
        </is>
      </c>
      <c r="E13" s="9" t="inlineStr">
        <is>
          <t>FT MT/2026/0099</t>
        </is>
      </c>
      <c r="F13" s="26" t="n">
        <v>46260</v>
      </c>
      <c r="G13" s="27" t="n">
        <v>200</v>
      </c>
      <c r="H13" s="27" t="n">
        <v>46</v>
      </c>
      <c r="I13" s="27" t="n">
        <v>246</v>
      </c>
      <c r="J13" s="13" t="inlineStr">
        <is>
          <t>Pessoal</t>
        </is>
      </c>
      <c r="K13" s="14" t="n">
        <v>0</v>
      </c>
      <c r="L13" s="28">
        <f>IF(A13="","",IFERROR(I13*K13,""))</f>
        <v/>
      </c>
      <c r="M13" s="13" t="inlineStr">
        <is>
          <t>Validada</t>
        </is>
      </c>
      <c r="N13" s="10" t="inlineStr">
        <is>
          <t>Sem ação</t>
        </is>
      </c>
      <c r="O13" s="10" t="inlineStr"/>
      <c r="P13" s="26" t="n"/>
      <c r="Q13" s="16" t="n">
        <v>46265</v>
      </c>
      <c r="R13" s="8" t="inlineStr">
        <is>
          <t>Área do adquirente</t>
        </is>
      </c>
      <c r="S13" s="8">
        <f>IF(R13="","",IFERROR(COUNTIF('Registo Interno'!$P$8:$P$107,R13),0))</f>
        <v/>
      </c>
      <c r="T13" s="8">
        <f>IF(OR(R13="",F13="",G13="",H13="",I13=""),"",IFERROR(SUMPRODUCT(('Registo Interno'!$P$8:$P$107=R13)*(INT('Registo Interno'!$F$8:$F$107)=INT(F13))*(ABS('Registo Interno'!$G$8:$G$107-G13)&lt;='Instruções'!$B$25)*(ABS('Registo Interno'!$H$8:$H$107-H13)&lt;='Instruções'!$B$25)*(ABS('Registo Interno'!$I$8:$I$107-I13)&lt;='Instruções'!$B$25)),0))</f>
        <v/>
      </c>
      <c r="U13" s="8">
        <f>IF(R13="","",IFERROR(COUNTIF($R$8:$R$107,R13),0))</f>
        <v/>
      </c>
      <c r="V13" s="8">
        <f>IF(A13="","",IFERROR(IF(OR(R13="",F13="",G13="",H13="",I13=""),"Completar campos de conciliação",IF(S13=0,"Ausente do registo interno",IF(S13&gt;1,"Múltiplas candidatas no registo interno",IF(T13&gt;0,"Conciliada","Valores divergentes")))),"Rever dados"))</f>
        <v/>
      </c>
      <c r="W13" s="8">
        <f>IF(A13="","",IFERROR(IF(OR(G13="",H13="",I13=""),"Campos de valor incompletos",IF(ABS(I13-(G13+H13))&lt;='Instruções'!$B$25,"OK","Rever diferença base + IVA")),"Rever valores"))</f>
        <v/>
      </c>
    </row>
    <row r="14">
      <c r="A14" s="9" t="inlineStr">
        <is>
          <t>EF-2026-007</t>
        </is>
      </c>
      <c r="B14" s="9" t="inlineStr">
        <is>
          <t>501234560</t>
        </is>
      </c>
      <c r="C14" s="10" t="inlineStr">
        <is>
          <t>Consultoria Ribeira, Lda.</t>
        </is>
      </c>
      <c r="D14" s="9" t="inlineStr">
        <is>
          <t>Fatura</t>
        </is>
      </c>
      <c r="E14" s="9" t="inlineStr">
        <is>
          <t>FT CR/2026/0010</t>
        </is>
      </c>
      <c r="F14" s="26" t="n">
        <v>46261</v>
      </c>
      <c r="G14" s="27" t="n">
        <v>150</v>
      </c>
      <c r="H14" s="27" t="n">
        <v>34.5</v>
      </c>
      <c r="I14" s="27" t="n">
        <v>184.5</v>
      </c>
      <c r="J14" s="13" t="inlineStr">
        <is>
          <t>Por classificar</t>
        </is>
      </c>
      <c r="K14" s="14" t="n"/>
      <c r="L14" s="28">
        <f>IF(A14="","",IFERROR(I14*K14,""))</f>
        <v/>
      </c>
      <c r="M14" s="13" t="inlineStr">
        <is>
          <t>Por validar</t>
        </is>
      </c>
      <c r="N14" s="10" t="inlineStr">
        <is>
          <t>Criar no registo interno</t>
        </is>
      </c>
      <c r="O14" s="10" t="inlineStr"/>
      <c r="P14" s="26" t="n"/>
      <c r="Q14" s="16" t="n">
        <v>46265</v>
      </c>
      <c r="R14" s="8" t="inlineStr">
        <is>
          <t>Área de despesas da atividade</t>
        </is>
      </c>
      <c r="S14" s="8">
        <f>IF(R14="","",IFERROR(COUNTIF('Registo Interno'!$P$8:$P$107,R14),0))</f>
        <v/>
      </c>
      <c r="T14" s="8">
        <f>IF(OR(R14="",F14="",G14="",H14="",I14=""),"",IFERROR(SUMPRODUCT(('Registo Interno'!$P$8:$P$107=R14)*(INT('Registo Interno'!$F$8:$F$107)=INT(F14))*(ABS('Registo Interno'!$G$8:$G$107-G14)&lt;='Instruções'!$B$25)*(ABS('Registo Interno'!$H$8:$H$107-H14)&lt;='Instruções'!$B$25)*(ABS('Registo Interno'!$I$8:$I$107-I14)&lt;='Instruções'!$B$25)),0))</f>
        <v/>
      </c>
      <c r="U14" s="8">
        <f>IF(R14="","",IFERROR(COUNTIF($R$8:$R$107,R14),0))</f>
        <v/>
      </c>
      <c r="V14" s="8">
        <f>IF(A14="","",IFERROR(IF(OR(R14="",F14="",G14="",H14="",I14=""),"Completar campos de conciliação",IF(S14=0,"Ausente do registo interno",IF(S14&gt;1,"Múltiplas candidatas no registo interno",IF(T14&gt;0,"Conciliada","Valores divergentes")))),"Rever dados"))</f>
        <v/>
      </c>
      <c r="W14" s="8">
        <f>IF(A14="","",IFERROR(IF(OR(G14="",H14="",I14=""),"Campos de valor incompletos",IF(ABS(I14-(G14+H14))&lt;='Instruções'!$B$25,"OK","Rever diferença base + IVA")),"Rever valores"))</f>
        <v/>
      </c>
    </row>
    <row r="15">
      <c r="A15" s="9" t="inlineStr">
        <is>
          <t>EF-2026-008</t>
        </is>
      </c>
      <c r="B15" s="9" t="inlineStr">
        <is>
          <t>503210986</t>
        </is>
      </c>
      <c r="C15" s="10" t="inlineStr">
        <is>
          <t>Formação Prática, Lda.</t>
        </is>
      </c>
      <c r="D15" s="9" t="inlineStr">
        <is>
          <t>Fatura</t>
        </is>
      </c>
      <c r="E15" s="9" t="inlineStr">
        <is>
          <t>FT FP/2026/017</t>
        </is>
      </c>
      <c r="F15" s="26" t="n">
        <v>46263</v>
      </c>
      <c r="G15" s="27" t="n">
        <v>300</v>
      </c>
      <c r="H15" s="27" t="n">
        <v>69</v>
      </c>
      <c r="I15" s="27" t="n">
        <v>369</v>
      </c>
      <c r="J15" s="13" t="inlineStr">
        <is>
          <t>Total</t>
        </is>
      </c>
      <c r="K15" s="14" t="n">
        <v>1</v>
      </c>
      <c r="L15" s="28">
        <f>IF(A15="","",IFERROR(I15*K15,""))</f>
        <v/>
      </c>
      <c r="M15" s="13" t="inlineStr">
        <is>
          <t>Validada</t>
        </is>
      </c>
      <c r="N15" s="10" t="inlineStr">
        <is>
          <t>Sem ação</t>
        </is>
      </c>
      <c r="O15" s="10" t="inlineStr"/>
      <c r="P15" s="26" t="n"/>
      <c r="Q15" s="16" t="n">
        <v>46265</v>
      </c>
      <c r="R15" s="8" t="inlineStr">
        <is>
          <t>Área do adquirente</t>
        </is>
      </c>
      <c r="S15" s="8">
        <f>IF(R15="","",IFERROR(COUNTIF('Registo Interno'!$P$8:$P$107,R15),0))</f>
        <v/>
      </c>
      <c r="T15" s="8">
        <f>IF(OR(R15="",F15="",G15="",H15="",I15=""),"",IFERROR(SUMPRODUCT(('Registo Interno'!$P$8:$P$107=R15)*(INT('Registo Interno'!$F$8:$F$107)=INT(F15))*(ABS('Registo Interno'!$G$8:$G$107-G15)&lt;='Instruções'!$B$25)*(ABS('Registo Interno'!$H$8:$H$107-H15)&lt;='Instruções'!$B$25)*(ABS('Registo Interno'!$I$8:$I$107-I15)&lt;='Instruções'!$B$25)),0))</f>
        <v/>
      </c>
      <c r="U15" s="8">
        <f>IF(R15="","",IFERROR(COUNTIF($R$8:$R$107,R15),0))</f>
        <v/>
      </c>
      <c r="V15" s="8">
        <f>IF(A15="","",IFERROR(IF(OR(R15="",F15="",G15="",H15="",I15=""),"Completar campos de conciliação",IF(S15=0,"Ausente do registo interno",IF(S15&gt;1,"Múltiplas candidatas no registo interno",IF(T15&gt;0,"Conciliada","Valores divergentes")))),"Rever dados"))</f>
        <v/>
      </c>
      <c r="W15" s="8">
        <f>IF(A15="","",IFERROR(IF(OR(G15="",H15="",I15=""),"Campos de valor incompletos",IF(ABS(I15-(G15+H15))&lt;='Instruções'!$B$25,"OK","Rever diferença base + IVA")),"Rever valores"))</f>
        <v/>
      </c>
    </row>
    <row r="16">
      <c r="A16" s="9" t="inlineStr">
        <is>
          <t>EF-2026-009</t>
        </is>
      </c>
      <c r="B16" s="9" t="inlineStr">
        <is>
          <t>502345675</t>
        </is>
      </c>
      <c r="C16" s="10" t="inlineStr">
        <is>
          <t>Limpeza e Apoio, Lda.</t>
        </is>
      </c>
      <c r="D16" s="9" t="inlineStr">
        <is>
          <t>Fatura</t>
        </is>
      </c>
      <c r="E16" s="9" t="inlineStr">
        <is>
          <t>FT LA/2026/0202</t>
        </is>
      </c>
      <c r="F16" s="26" t="n">
        <v>46265</v>
      </c>
      <c r="G16" s="27" t="n">
        <v>30</v>
      </c>
      <c r="H16" s="27" t="n">
        <v>6.9</v>
      </c>
      <c r="I16" s="27" t="n">
        <v>36.9</v>
      </c>
      <c r="J16" s="13" t="inlineStr">
        <is>
          <t>Total</t>
        </is>
      </c>
      <c r="K16" s="14" t="n">
        <v>1</v>
      </c>
      <c r="L16" s="28">
        <f>IF(A16="","",IFERROR(I16*K16,""))</f>
        <v/>
      </c>
      <c r="M16" s="13" t="inlineStr">
        <is>
          <t>A confirmar</t>
        </is>
      </c>
      <c r="N16" s="10" t="inlineStr">
        <is>
          <t>Confirmar dados</t>
        </is>
      </c>
      <c r="O16" s="10" t="inlineStr"/>
      <c r="P16" s="26" t="n"/>
      <c r="Q16" s="16" t="n">
        <v>46265</v>
      </c>
      <c r="R16" s="8" t="inlineStr">
        <is>
          <t>Área do adquirente</t>
        </is>
      </c>
      <c r="S16" s="8">
        <f>IF(R16="","",IFERROR(COUNTIF('Registo Interno'!$P$8:$P$107,R16),0))</f>
        <v/>
      </c>
      <c r="T16" s="8">
        <f>IF(OR(R16="",F16="",G16="",H16="",I16=""),"",IFERROR(SUMPRODUCT(('Registo Interno'!$P$8:$P$107=R16)*(INT('Registo Interno'!$F$8:$F$107)=INT(F16))*(ABS('Registo Interno'!$G$8:$G$107-G16)&lt;='Instruções'!$B$25)*(ABS('Registo Interno'!$H$8:$H$107-H16)&lt;='Instruções'!$B$25)*(ABS('Registo Interno'!$I$8:$I$107-I16)&lt;='Instruções'!$B$25)),0))</f>
        <v/>
      </c>
      <c r="U16" s="8">
        <f>IF(R16="","",IFERROR(COUNTIF($R$8:$R$107,R16),0))</f>
        <v/>
      </c>
      <c r="V16" s="8">
        <f>IF(A16="","",IFERROR(IF(OR(R16="",F16="",G16="",H16="",I16=""),"Completar campos de conciliação",IF(S16=0,"Ausente do registo interno",IF(S16&gt;1,"Múltiplas candidatas no registo interno",IF(T16&gt;0,"Conciliada","Valores divergentes")))),"Rever dados"))</f>
        <v/>
      </c>
      <c r="W16" s="8">
        <f>IF(A16="","",IFERROR(IF(OR(G16="",H16="",I16=""),"Campos de valor incompletos",IF(ABS(I16-(G16+H16))&lt;='Instruções'!$B$25,"OK","Rever diferença base + IVA")),"Rever valores"))</f>
        <v/>
      </c>
    </row>
    <row r="17">
      <c r="A17" s="9" t="n"/>
      <c r="B17" s="9" t="n"/>
      <c r="C17" s="10" t="n"/>
      <c r="D17" s="9" t="n"/>
      <c r="E17" s="9" t="n"/>
      <c r="F17" s="26" t="n"/>
      <c r="G17" s="27" t="n"/>
      <c r="H17" s="27" t="n"/>
      <c r="I17" s="27" t="n"/>
      <c r="J17" s="13" t="n"/>
      <c r="K17" s="14" t="n"/>
      <c r="L17" s="28">
        <f>IF(A17="","",IFERROR(I17*K17,""))</f>
        <v/>
      </c>
      <c r="M17" s="13" t="n"/>
      <c r="N17" s="10" t="n"/>
      <c r="O17" s="10" t="n"/>
      <c r="P17" s="26" t="n"/>
      <c r="Q17" s="13" t="n"/>
      <c r="R17" s="8">
        <f>IF(OR(A17="",B17="",E17=""),"",IFERROR(TRIM(B17)&amp;"|"&amp;UPPER(TRIM(E17)),""))</f>
        <v/>
      </c>
      <c r="S17" s="8">
        <f>IF(R17="","",IFERROR(COUNTIF('Registo Interno'!$P$8:$P$107,R17),0))</f>
        <v/>
      </c>
      <c r="T17" s="8">
        <f>IF(OR(R17="",F17="",G17="",H17="",I17=""),"",IFERROR(SUMPRODUCT(('Registo Interno'!$P$8:$P$107=R17)*(INT('Registo Interno'!$F$8:$F$107)=INT(F17))*(ABS('Registo Interno'!$G$8:$G$107-G17)&lt;='Instruções'!$B$25)*(ABS('Registo Interno'!$H$8:$H$107-H17)&lt;='Instruções'!$B$25)*(ABS('Registo Interno'!$I$8:$I$107-I17)&lt;='Instruções'!$B$25)),0))</f>
        <v/>
      </c>
      <c r="U17" s="8">
        <f>IF(R17="","",IFERROR(COUNTIF($R$8:$R$107,R17),0))</f>
        <v/>
      </c>
      <c r="V17" s="8">
        <f>IF(A17="","",IFERROR(IF(OR(R17="",F17="",G17="",H17="",I17=""),"Completar campos de conciliação",IF(S17=0,"Ausente do registo interno",IF(S17&gt;1,"Múltiplas candidatas no registo interno",IF(T17&gt;0,"Conciliada","Valores divergentes")))),"Rever dados"))</f>
        <v/>
      </c>
      <c r="W17" s="8">
        <f>IF(A17="","",IFERROR(IF(OR(G17="",H17="",I17=""),"Campos de valor incompletos",IF(ABS(I17-(G17+H17))&lt;='Instruções'!$B$25,"OK","Rever diferença base + IVA")),"Rever valores"))</f>
        <v/>
      </c>
    </row>
    <row r="18">
      <c r="A18" s="9" t="n"/>
      <c r="B18" s="9" t="n"/>
      <c r="C18" s="10" t="n"/>
      <c r="D18" s="9" t="n"/>
      <c r="E18" s="9" t="n"/>
      <c r="F18" s="26" t="n"/>
      <c r="G18" s="27" t="n"/>
      <c r="H18" s="27" t="n"/>
      <c r="I18" s="27" t="n"/>
      <c r="J18" s="13" t="n"/>
      <c r="K18" s="14" t="n"/>
      <c r="L18" s="28">
        <f>IF(A18="","",IFERROR(I18*K18,""))</f>
        <v/>
      </c>
      <c r="M18" s="13" t="n"/>
      <c r="N18" s="10" t="n"/>
      <c r="O18" s="10" t="n"/>
      <c r="P18" s="26" t="n"/>
      <c r="Q18" s="13" t="n"/>
      <c r="R18" s="8">
        <f>IF(OR(A18="",B18="",E18=""),"",IFERROR(TRIM(B18)&amp;"|"&amp;UPPER(TRIM(E18)),""))</f>
        <v/>
      </c>
      <c r="S18" s="8">
        <f>IF(R18="","",IFERROR(COUNTIF('Registo Interno'!$P$8:$P$107,R18),0))</f>
        <v/>
      </c>
      <c r="T18" s="8">
        <f>IF(OR(R18="",F18="",G18="",H18="",I18=""),"",IFERROR(SUMPRODUCT(('Registo Interno'!$P$8:$P$107=R18)*(INT('Registo Interno'!$F$8:$F$107)=INT(F18))*(ABS('Registo Interno'!$G$8:$G$107-G18)&lt;='Instruções'!$B$25)*(ABS('Registo Interno'!$H$8:$H$107-H18)&lt;='Instruções'!$B$25)*(ABS('Registo Interno'!$I$8:$I$107-I18)&lt;='Instruções'!$B$25)),0))</f>
        <v/>
      </c>
      <c r="U18" s="8">
        <f>IF(R18="","",IFERROR(COUNTIF($R$8:$R$107,R18),0))</f>
        <v/>
      </c>
      <c r="V18" s="8">
        <f>IF(A18="","",IFERROR(IF(OR(R18="",F18="",G18="",H18="",I18=""),"Completar campos de conciliação",IF(S18=0,"Ausente do registo interno",IF(S18&gt;1,"Múltiplas candidatas no registo interno",IF(T18&gt;0,"Conciliada","Valores divergentes")))),"Rever dados"))</f>
        <v/>
      </c>
      <c r="W18" s="8">
        <f>IF(A18="","",IFERROR(IF(OR(G18="",H18="",I18=""),"Campos de valor incompletos",IF(ABS(I18-(G18+H18))&lt;='Instruções'!$B$25,"OK","Rever diferença base + IVA")),"Rever valores"))</f>
        <v/>
      </c>
    </row>
    <row r="19">
      <c r="A19" s="9" t="n"/>
      <c r="B19" s="9" t="n"/>
      <c r="C19" s="10" t="n"/>
      <c r="D19" s="9" t="n"/>
      <c r="E19" s="9" t="n"/>
      <c r="F19" s="26" t="n"/>
      <c r="G19" s="27" t="n"/>
      <c r="H19" s="27" t="n"/>
      <c r="I19" s="27" t="n"/>
      <c r="J19" s="13" t="n"/>
      <c r="K19" s="14" t="n"/>
      <c r="L19" s="28">
        <f>IF(A19="","",IFERROR(I19*K19,""))</f>
        <v/>
      </c>
      <c r="M19" s="13" t="n"/>
      <c r="N19" s="10" t="n"/>
      <c r="O19" s="10" t="n"/>
      <c r="P19" s="26" t="n"/>
      <c r="Q19" s="13" t="n"/>
      <c r="R19" s="8">
        <f>IF(OR(A19="",B19="",E19=""),"",IFERROR(TRIM(B19)&amp;"|"&amp;UPPER(TRIM(E19)),""))</f>
        <v/>
      </c>
      <c r="S19" s="8">
        <f>IF(R19="","",IFERROR(COUNTIF('Registo Interno'!$P$8:$P$107,R19),0))</f>
        <v/>
      </c>
      <c r="T19" s="8">
        <f>IF(OR(R19="",F19="",G19="",H19="",I19=""),"",IFERROR(SUMPRODUCT(('Registo Interno'!$P$8:$P$107=R19)*(INT('Registo Interno'!$F$8:$F$107)=INT(F19))*(ABS('Registo Interno'!$G$8:$G$107-G19)&lt;='Instruções'!$B$25)*(ABS('Registo Interno'!$H$8:$H$107-H19)&lt;='Instruções'!$B$25)*(ABS('Registo Interno'!$I$8:$I$107-I19)&lt;='Instruções'!$B$25)),0))</f>
        <v/>
      </c>
      <c r="U19" s="8">
        <f>IF(R19="","",IFERROR(COUNTIF($R$8:$R$107,R19),0))</f>
        <v/>
      </c>
      <c r="V19" s="8">
        <f>IF(A19="","",IFERROR(IF(OR(R19="",F19="",G19="",H19="",I19=""),"Completar campos de conciliação",IF(S19=0,"Ausente do registo interno",IF(S19&gt;1,"Múltiplas candidatas no registo interno",IF(T19&gt;0,"Conciliada","Valores divergentes")))),"Rever dados"))</f>
        <v/>
      </c>
      <c r="W19" s="8">
        <f>IF(A19="","",IFERROR(IF(OR(G19="",H19="",I19=""),"Campos de valor incompletos",IF(ABS(I19-(G19+H19))&lt;='Instruções'!$B$25,"OK","Rever diferença base + IVA")),"Rever valores"))</f>
        <v/>
      </c>
    </row>
    <row r="20">
      <c r="A20" s="9" t="n"/>
      <c r="B20" s="9" t="n"/>
      <c r="C20" s="10" t="n"/>
      <c r="D20" s="9" t="n"/>
      <c r="E20" s="9" t="n"/>
      <c r="F20" s="26" t="n"/>
      <c r="G20" s="27" t="n"/>
      <c r="H20" s="27" t="n"/>
      <c r="I20" s="27" t="n"/>
      <c r="J20" s="13" t="n"/>
      <c r="K20" s="14" t="n"/>
      <c r="L20" s="28">
        <f>IF(A20="","",IFERROR(I20*K20,""))</f>
        <v/>
      </c>
      <c r="M20" s="13" t="n"/>
      <c r="N20" s="10" t="n"/>
      <c r="O20" s="10" t="n"/>
      <c r="P20" s="26" t="n"/>
      <c r="Q20" s="13" t="n"/>
      <c r="R20" s="8">
        <f>IF(OR(A20="",B20="",E20=""),"",IFERROR(TRIM(B20)&amp;"|"&amp;UPPER(TRIM(E20)),""))</f>
        <v/>
      </c>
      <c r="S20" s="8">
        <f>IF(R20="","",IFERROR(COUNTIF('Registo Interno'!$P$8:$P$107,R20),0))</f>
        <v/>
      </c>
      <c r="T20" s="8">
        <f>IF(OR(R20="",F20="",G20="",H20="",I20=""),"",IFERROR(SUMPRODUCT(('Registo Interno'!$P$8:$P$107=R20)*(INT('Registo Interno'!$F$8:$F$107)=INT(F20))*(ABS('Registo Interno'!$G$8:$G$107-G20)&lt;='Instruções'!$B$25)*(ABS('Registo Interno'!$H$8:$H$107-H20)&lt;='Instruções'!$B$25)*(ABS('Registo Interno'!$I$8:$I$107-I20)&lt;='Instruções'!$B$25)),0))</f>
        <v/>
      </c>
      <c r="U20" s="8">
        <f>IF(R20="","",IFERROR(COUNTIF($R$8:$R$107,R20),0))</f>
        <v/>
      </c>
      <c r="V20" s="8">
        <f>IF(A20="","",IFERROR(IF(OR(R20="",F20="",G20="",H20="",I20=""),"Completar campos de conciliação",IF(S20=0,"Ausente do registo interno",IF(S20&gt;1,"Múltiplas candidatas no registo interno",IF(T20&gt;0,"Conciliada","Valores divergentes")))),"Rever dados"))</f>
        <v/>
      </c>
      <c r="W20" s="8">
        <f>IF(A20="","",IFERROR(IF(OR(G20="",H20="",I20=""),"Campos de valor incompletos",IF(ABS(I20-(G20+H20))&lt;='Instruções'!$B$25,"OK","Rever diferença base + IVA")),"Rever valores"))</f>
        <v/>
      </c>
    </row>
    <row r="21">
      <c r="A21" s="9" t="n"/>
      <c r="B21" s="9" t="n"/>
      <c r="C21" s="10" t="n"/>
      <c r="D21" s="9" t="n"/>
      <c r="E21" s="9" t="n"/>
      <c r="F21" s="26" t="n"/>
      <c r="G21" s="27" t="n"/>
      <c r="H21" s="27" t="n"/>
      <c r="I21" s="27" t="n"/>
      <c r="J21" s="13" t="n"/>
      <c r="K21" s="14" t="n"/>
      <c r="L21" s="28">
        <f>IF(A21="","",IFERROR(I21*K21,""))</f>
        <v/>
      </c>
      <c r="M21" s="13" t="n"/>
      <c r="N21" s="10" t="n"/>
      <c r="O21" s="10" t="n"/>
      <c r="P21" s="26" t="n"/>
      <c r="Q21" s="13" t="n"/>
      <c r="R21" s="8">
        <f>IF(OR(A21="",B21="",E21=""),"",IFERROR(TRIM(B21)&amp;"|"&amp;UPPER(TRIM(E21)),""))</f>
        <v/>
      </c>
      <c r="S21" s="8">
        <f>IF(R21="","",IFERROR(COUNTIF('Registo Interno'!$P$8:$P$107,R21),0))</f>
        <v/>
      </c>
      <c r="T21" s="8">
        <f>IF(OR(R21="",F21="",G21="",H21="",I21=""),"",IFERROR(SUMPRODUCT(('Registo Interno'!$P$8:$P$107=R21)*(INT('Registo Interno'!$F$8:$F$107)=INT(F21))*(ABS('Registo Interno'!$G$8:$G$107-G21)&lt;='Instruções'!$B$25)*(ABS('Registo Interno'!$H$8:$H$107-H21)&lt;='Instruções'!$B$25)*(ABS('Registo Interno'!$I$8:$I$107-I21)&lt;='Instruções'!$B$25)),0))</f>
        <v/>
      </c>
      <c r="U21" s="8">
        <f>IF(R21="","",IFERROR(COUNTIF($R$8:$R$107,R21),0))</f>
        <v/>
      </c>
      <c r="V21" s="8">
        <f>IF(A21="","",IFERROR(IF(OR(R21="",F21="",G21="",H21="",I21=""),"Completar campos de conciliação",IF(S21=0,"Ausente do registo interno",IF(S21&gt;1,"Múltiplas candidatas no registo interno",IF(T21&gt;0,"Conciliada","Valores divergentes")))),"Rever dados"))</f>
        <v/>
      </c>
      <c r="W21" s="8">
        <f>IF(A21="","",IFERROR(IF(OR(G21="",H21="",I21=""),"Campos de valor incompletos",IF(ABS(I21-(G21+H21))&lt;='Instruções'!$B$25,"OK","Rever diferença base + IVA")),"Rever valores"))</f>
        <v/>
      </c>
    </row>
    <row r="22">
      <c r="A22" s="9" t="n"/>
      <c r="B22" s="9" t="n"/>
      <c r="C22" s="10" t="n"/>
      <c r="D22" s="9" t="n"/>
      <c r="E22" s="9" t="n"/>
      <c r="F22" s="26" t="n"/>
      <c r="G22" s="27" t="n"/>
      <c r="H22" s="27" t="n"/>
      <c r="I22" s="27" t="n"/>
      <c r="J22" s="13" t="n"/>
      <c r="K22" s="14" t="n"/>
      <c r="L22" s="28">
        <f>IF(A22="","",IFERROR(I22*K22,""))</f>
        <v/>
      </c>
      <c r="M22" s="13" t="n"/>
      <c r="N22" s="10" t="n"/>
      <c r="O22" s="10" t="n"/>
      <c r="P22" s="26" t="n"/>
      <c r="Q22" s="13" t="n"/>
      <c r="R22" s="8">
        <f>IF(OR(A22="",B22="",E22=""),"",IFERROR(TRIM(B22)&amp;"|"&amp;UPPER(TRIM(E22)),""))</f>
        <v/>
      </c>
      <c r="S22" s="8">
        <f>IF(R22="","",IFERROR(COUNTIF('Registo Interno'!$P$8:$P$107,R22),0))</f>
        <v/>
      </c>
      <c r="T22" s="8">
        <f>IF(OR(R22="",F22="",G22="",H22="",I22=""),"",IFERROR(SUMPRODUCT(('Registo Interno'!$P$8:$P$107=R22)*(INT('Registo Interno'!$F$8:$F$107)=INT(F22))*(ABS('Registo Interno'!$G$8:$G$107-G22)&lt;='Instruções'!$B$25)*(ABS('Registo Interno'!$H$8:$H$107-H22)&lt;='Instruções'!$B$25)*(ABS('Registo Interno'!$I$8:$I$107-I22)&lt;='Instruções'!$B$25)),0))</f>
        <v/>
      </c>
      <c r="U22" s="8">
        <f>IF(R22="","",IFERROR(COUNTIF($R$8:$R$107,R22),0))</f>
        <v/>
      </c>
      <c r="V22" s="8">
        <f>IF(A22="","",IFERROR(IF(OR(R22="",F22="",G22="",H22="",I22=""),"Completar campos de conciliação",IF(S22=0,"Ausente do registo interno",IF(S22&gt;1,"Múltiplas candidatas no registo interno",IF(T22&gt;0,"Conciliada","Valores divergentes")))),"Rever dados"))</f>
        <v/>
      </c>
      <c r="W22" s="8">
        <f>IF(A22="","",IFERROR(IF(OR(G22="",H22="",I22=""),"Campos de valor incompletos",IF(ABS(I22-(G22+H22))&lt;='Instruções'!$B$25,"OK","Rever diferença base + IVA")),"Rever valores"))</f>
        <v/>
      </c>
    </row>
    <row r="23">
      <c r="A23" s="9" t="n"/>
      <c r="B23" s="9" t="n"/>
      <c r="C23" s="10" t="n"/>
      <c r="D23" s="9" t="n"/>
      <c r="E23" s="9" t="n"/>
      <c r="F23" s="26" t="n"/>
      <c r="G23" s="27" t="n"/>
      <c r="H23" s="27" t="n"/>
      <c r="I23" s="27" t="n"/>
      <c r="J23" s="13" t="n"/>
      <c r="K23" s="14" t="n"/>
      <c r="L23" s="28">
        <f>IF(A23="","",IFERROR(I23*K23,""))</f>
        <v/>
      </c>
      <c r="M23" s="13" t="n"/>
      <c r="N23" s="10" t="n"/>
      <c r="O23" s="10" t="n"/>
      <c r="P23" s="26" t="n"/>
      <c r="Q23" s="13" t="n"/>
      <c r="R23" s="8">
        <f>IF(OR(A23="",B23="",E23=""),"",IFERROR(TRIM(B23)&amp;"|"&amp;UPPER(TRIM(E23)),""))</f>
        <v/>
      </c>
      <c r="S23" s="8">
        <f>IF(R23="","",IFERROR(COUNTIF('Registo Interno'!$P$8:$P$107,R23),0))</f>
        <v/>
      </c>
      <c r="T23" s="8">
        <f>IF(OR(R23="",F23="",G23="",H23="",I23=""),"",IFERROR(SUMPRODUCT(('Registo Interno'!$P$8:$P$107=R23)*(INT('Registo Interno'!$F$8:$F$107)=INT(F23))*(ABS('Registo Interno'!$G$8:$G$107-G23)&lt;='Instruções'!$B$25)*(ABS('Registo Interno'!$H$8:$H$107-H23)&lt;='Instruções'!$B$25)*(ABS('Registo Interno'!$I$8:$I$107-I23)&lt;='Instruções'!$B$25)),0))</f>
        <v/>
      </c>
      <c r="U23" s="8">
        <f>IF(R23="","",IFERROR(COUNTIF($R$8:$R$107,R23),0))</f>
        <v/>
      </c>
      <c r="V23" s="8">
        <f>IF(A23="","",IFERROR(IF(OR(R23="",F23="",G23="",H23="",I23=""),"Completar campos de conciliação",IF(S23=0,"Ausente do registo interno",IF(S23&gt;1,"Múltiplas candidatas no registo interno",IF(T23&gt;0,"Conciliada","Valores divergentes")))),"Rever dados"))</f>
        <v/>
      </c>
      <c r="W23" s="8">
        <f>IF(A23="","",IFERROR(IF(OR(G23="",H23="",I23=""),"Campos de valor incompletos",IF(ABS(I23-(G23+H23))&lt;='Instruções'!$B$25,"OK","Rever diferença base + IVA")),"Rever valores"))</f>
        <v/>
      </c>
    </row>
    <row r="24">
      <c r="A24" s="9" t="n"/>
      <c r="B24" s="9" t="n"/>
      <c r="C24" s="10" t="n"/>
      <c r="D24" s="9" t="n"/>
      <c r="E24" s="9" t="n"/>
      <c r="F24" s="26" t="n"/>
      <c r="G24" s="27" t="n"/>
      <c r="H24" s="27" t="n"/>
      <c r="I24" s="27" t="n"/>
      <c r="J24" s="13" t="n"/>
      <c r="K24" s="14" t="n"/>
      <c r="L24" s="28">
        <f>IF(A24="","",IFERROR(I24*K24,""))</f>
        <v/>
      </c>
      <c r="M24" s="13" t="n"/>
      <c r="N24" s="10" t="n"/>
      <c r="O24" s="10" t="n"/>
      <c r="P24" s="26" t="n"/>
      <c r="Q24" s="13" t="n"/>
      <c r="R24" s="8">
        <f>IF(OR(A24="",B24="",E24=""),"",IFERROR(TRIM(B24)&amp;"|"&amp;UPPER(TRIM(E24)),""))</f>
        <v/>
      </c>
      <c r="S24" s="8">
        <f>IF(R24="","",IFERROR(COUNTIF('Registo Interno'!$P$8:$P$107,R24),0))</f>
        <v/>
      </c>
      <c r="T24" s="8">
        <f>IF(OR(R24="",F24="",G24="",H24="",I24=""),"",IFERROR(SUMPRODUCT(('Registo Interno'!$P$8:$P$107=R24)*(INT('Registo Interno'!$F$8:$F$107)=INT(F24))*(ABS('Registo Interno'!$G$8:$G$107-G24)&lt;='Instruções'!$B$25)*(ABS('Registo Interno'!$H$8:$H$107-H24)&lt;='Instruções'!$B$25)*(ABS('Registo Interno'!$I$8:$I$107-I24)&lt;='Instruções'!$B$25)),0))</f>
        <v/>
      </c>
      <c r="U24" s="8">
        <f>IF(R24="","",IFERROR(COUNTIF($R$8:$R$107,R24),0))</f>
        <v/>
      </c>
      <c r="V24" s="8">
        <f>IF(A24="","",IFERROR(IF(OR(R24="",F24="",G24="",H24="",I24=""),"Completar campos de conciliação",IF(S24=0,"Ausente do registo interno",IF(S24&gt;1,"Múltiplas candidatas no registo interno",IF(T24&gt;0,"Conciliada","Valores divergentes")))),"Rever dados"))</f>
        <v/>
      </c>
      <c r="W24" s="8">
        <f>IF(A24="","",IFERROR(IF(OR(G24="",H24="",I24=""),"Campos de valor incompletos",IF(ABS(I24-(G24+H24))&lt;='Instruções'!$B$25,"OK","Rever diferença base + IVA")),"Rever valores"))</f>
        <v/>
      </c>
    </row>
    <row r="25">
      <c r="A25" s="9" t="n"/>
      <c r="B25" s="9" t="n"/>
      <c r="C25" s="10" t="n"/>
      <c r="D25" s="9" t="n"/>
      <c r="E25" s="9" t="n"/>
      <c r="F25" s="26" t="n"/>
      <c r="G25" s="27" t="n"/>
      <c r="H25" s="27" t="n"/>
      <c r="I25" s="27" t="n"/>
      <c r="J25" s="13" t="n"/>
      <c r="K25" s="14" t="n"/>
      <c r="L25" s="28">
        <f>IF(A25="","",IFERROR(I25*K25,""))</f>
        <v/>
      </c>
      <c r="M25" s="13" t="n"/>
      <c r="N25" s="10" t="n"/>
      <c r="O25" s="10" t="n"/>
      <c r="P25" s="26" t="n"/>
      <c r="Q25" s="13" t="n"/>
      <c r="R25" s="8">
        <f>IF(OR(A25="",B25="",E25=""),"",IFERROR(TRIM(B25)&amp;"|"&amp;UPPER(TRIM(E25)),""))</f>
        <v/>
      </c>
      <c r="S25" s="8">
        <f>IF(R25="","",IFERROR(COUNTIF('Registo Interno'!$P$8:$P$107,R25),0))</f>
        <v/>
      </c>
      <c r="T25" s="8">
        <f>IF(OR(R25="",F25="",G25="",H25="",I25=""),"",IFERROR(SUMPRODUCT(('Registo Interno'!$P$8:$P$107=R25)*(INT('Registo Interno'!$F$8:$F$107)=INT(F25))*(ABS('Registo Interno'!$G$8:$G$107-G25)&lt;='Instruções'!$B$25)*(ABS('Registo Interno'!$H$8:$H$107-H25)&lt;='Instruções'!$B$25)*(ABS('Registo Interno'!$I$8:$I$107-I25)&lt;='Instruções'!$B$25)),0))</f>
        <v/>
      </c>
      <c r="U25" s="8">
        <f>IF(R25="","",IFERROR(COUNTIF($R$8:$R$107,R25),0))</f>
        <v/>
      </c>
      <c r="V25" s="8">
        <f>IF(A25="","",IFERROR(IF(OR(R25="",F25="",G25="",H25="",I25=""),"Completar campos de conciliação",IF(S25=0,"Ausente do registo interno",IF(S25&gt;1,"Múltiplas candidatas no registo interno",IF(T25&gt;0,"Conciliada","Valores divergentes")))),"Rever dados"))</f>
        <v/>
      </c>
      <c r="W25" s="8">
        <f>IF(A25="","",IFERROR(IF(OR(G25="",H25="",I25=""),"Campos de valor incompletos",IF(ABS(I25-(G25+H25))&lt;='Instruções'!$B$25,"OK","Rever diferença base + IVA")),"Rever valores"))</f>
        <v/>
      </c>
    </row>
    <row r="26">
      <c r="A26" s="9" t="n"/>
      <c r="B26" s="9" t="n"/>
      <c r="C26" s="10" t="n"/>
      <c r="D26" s="9" t="n"/>
      <c r="E26" s="9" t="n"/>
      <c r="F26" s="26" t="n"/>
      <c r="G26" s="27" t="n"/>
      <c r="H26" s="27" t="n"/>
      <c r="I26" s="27" t="n"/>
      <c r="J26" s="13" t="n"/>
      <c r="K26" s="14" t="n"/>
      <c r="L26" s="28">
        <f>IF(A26="","",IFERROR(I26*K26,""))</f>
        <v/>
      </c>
      <c r="M26" s="13" t="n"/>
      <c r="N26" s="10" t="n"/>
      <c r="O26" s="10" t="n"/>
      <c r="P26" s="26" t="n"/>
      <c r="Q26" s="13" t="n"/>
      <c r="R26" s="8">
        <f>IF(OR(A26="",B26="",E26=""),"",IFERROR(TRIM(B26)&amp;"|"&amp;UPPER(TRIM(E26)),""))</f>
        <v/>
      </c>
      <c r="S26" s="8">
        <f>IF(R26="","",IFERROR(COUNTIF('Registo Interno'!$P$8:$P$107,R26),0))</f>
        <v/>
      </c>
      <c r="T26" s="8">
        <f>IF(OR(R26="",F26="",G26="",H26="",I26=""),"",IFERROR(SUMPRODUCT(('Registo Interno'!$P$8:$P$107=R26)*(INT('Registo Interno'!$F$8:$F$107)=INT(F26))*(ABS('Registo Interno'!$G$8:$G$107-G26)&lt;='Instruções'!$B$25)*(ABS('Registo Interno'!$H$8:$H$107-H26)&lt;='Instruções'!$B$25)*(ABS('Registo Interno'!$I$8:$I$107-I26)&lt;='Instruções'!$B$25)),0))</f>
        <v/>
      </c>
      <c r="U26" s="8">
        <f>IF(R26="","",IFERROR(COUNTIF($R$8:$R$107,R26),0))</f>
        <v/>
      </c>
      <c r="V26" s="8">
        <f>IF(A26="","",IFERROR(IF(OR(R26="",F26="",G26="",H26="",I26=""),"Completar campos de conciliação",IF(S26=0,"Ausente do registo interno",IF(S26&gt;1,"Múltiplas candidatas no registo interno",IF(T26&gt;0,"Conciliada","Valores divergentes")))),"Rever dados"))</f>
        <v/>
      </c>
      <c r="W26" s="8">
        <f>IF(A26="","",IFERROR(IF(OR(G26="",H26="",I26=""),"Campos de valor incompletos",IF(ABS(I26-(G26+H26))&lt;='Instruções'!$B$25,"OK","Rever diferença base + IVA")),"Rever valores"))</f>
        <v/>
      </c>
    </row>
    <row r="27">
      <c r="A27" s="9" t="n"/>
      <c r="B27" s="9" t="n"/>
      <c r="C27" s="10" t="n"/>
      <c r="D27" s="9" t="n"/>
      <c r="E27" s="9" t="n"/>
      <c r="F27" s="26" t="n"/>
      <c r="G27" s="27" t="n"/>
      <c r="H27" s="27" t="n"/>
      <c r="I27" s="27" t="n"/>
      <c r="J27" s="13" t="n"/>
      <c r="K27" s="14" t="n"/>
      <c r="L27" s="28">
        <f>IF(A27="","",IFERROR(I27*K27,""))</f>
        <v/>
      </c>
      <c r="M27" s="13" t="n"/>
      <c r="N27" s="10" t="n"/>
      <c r="O27" s="10" t="n"/>
      <c r="P27" s="26" t="n"/>
      <c r="Q27" s="13" t="n"/>
      <c r="R27" s="8">
        <f>IF(OR(A27="",B27="",E27=""),"",IFERROR(TRIM(B27)&amp;"|"&amp;UPPER(TRIM(E27)),""))</f>
        <v/>
      </c>
      <c r="S27" s="8">
        <f>IF(R27="","",IFERROR(COUNTIF('Registo Interno'!$P$8:$P$107,R27),0))</f>
        <v/>
      </c>
      <c r="T27" s="8">
        <f>IF(OR(R27="",F27="",G27="",H27="",I27=""),"",IFERROR(SUMPRODUCT(('Registo Interno'!$P$8:$P$107=R27)*(INT('Registo Interno'!$F$8:$F$107)=INT(F27))*(ABS('Registo Interno'!$G$8:$G$107-G27)&lt;='Instruções'!$B$25)*(ABS('Registo Interno'!$H$8:$H$107-H27)&lt;='Instruções'!$B$25)*(ABS('Registo Interno'!$I$8:$I$107-I27)&lt;='Instruções'!$B$25)),0))</f>
        <v/>
      </c>
      <c r="U27" s="8">
        <f>IF(R27="","",IFERROR(COUNTIF($R$8:$R$107,R27),0))</f>
        <v/>
      </c>
      <c r="V27" s="8">
        <f>IF(A27="","",IFERROR(IF(OR(R27="",F27="",G27="",H27="",I27=""),"Completar campos de conciliação",IF(S27=0,"Ausente do registo interno",IF(S27&gt;1,"Múltiplas candidatas no registo interno",IF(T27&gt;0,"Conciliada","Valores divergentes")))),"Rever dados"))</f>
        <v/>
      </c>
      <c r="W27" s="8">
        <f>IF(A27="","",IFERROR(IF(OR(G27="",H27="",I27=""),"Campos de valor incompletos",IF(ABS(I27-(G27+H27))&lt;='Instruções'!$B$25,"OK","Rever diferença base + IVA")),"Rever valores"))</f>
        <v/>
      </c>
    </row>
    <row r="28">
      <c r="A28" s="9" t="n"/>
      <c r="B28" s="9" t="n"/>
      <c r="C28" s="10" t="n"/>
      <c r="D28" s="9" t="n"/>
      <c r="E28" s="9" t="n"/>
      <c r="F28" s="26" t="n"/>
      <c r="G28" s="27" t="n"/>
      <c r="H28" s="27" t="n"/>
      <c r="I28" s="27" t="n"/>
      <c r="J28" s="13" t="n"/>
      <c r="K28" s="14" t="n"/>
      <c r="L28" s="28">
        <f>IF(A28="","",IFERROR(I28*K28,""))</f>
        <v/>
      </c>
      <c r="M28" s="13" t="n"/>
      <c r="N28" s="10" t="n"/>
      <c r="O28" s="10" t="n"/>
      <c r="P28" s="26" t="n"/>
      <c r="Q28" s="13" t="n"/>
      <c r="R28" s="8">
        <f>IF(OR(A28="",B28="",E28=""),"",IFERROR(TRIM(B28)&amp;"|"&amp;UPPER(TRIM(E28)),""))</f>
        <v/>
      </c>
      <c r="S28" s="8">
        <f>IF(R28="","",IFERROR(COUNTIF('Registo Interno'!$P$8:$P$107,R28),0))</f>
        <v/>
      </c>
      <c r="T28" s="8">
        <f>IF(OR(R28="",F28="",G28="",H28="",I28=""),"",IFERROR(SUMPRODUCT(('Registo Interno'!$P$8:$P$107=R28)*(INT('Registo Interno'!$F$8:$F$107)=INT(F28))*(ABS('Registo Interno'!$G$8:$G$107-G28)&lt;='Instruções'!$B$25)*(ABS('Registo Interno'!$H$8:$H$107-H28)&lt;='Instruções'!$B$25)*(ABS('Registo Interno'!$I$8:$I$107-I28)&lt;='Instruções'!$B$25)),0))</f>
        <v/>
      </c>
      <c r="U28" s="8">
        <f>IF(R28="","",IFERROR(COUNTIF($R$8:$R$107,R28),0))</f>
        <v/>
      </c>
      <c r="V28" s="8">
        <f>IF(A28="","",IFERROR(IF(OR(R28="",F28="",G28="",H28="",I28=""),"Completar campos de conciliação",IF(S28=0,"Ausente do registo interno",IF(S28&gt;1,"Múltiplas candidatas no registo interno",IF(T28&gt;0,"Conciliada","Valores divergentes")))),"Rever dados"))</f>
        <v/>
      </c>
      <c r="W28" s="8">
        <f>IF(A28="","",IFERROR(IF(OR(G28="",H28="",I28=""),"Campos de valor incompletos",IF(ABS(I28-(G28+H28))&lt;='Instruções'!$B$25,"OK","Rever diferença base + IVA")),"Rever valores"))</f>
        <v/>
      </c>
    </row>
    <row r="29">
      <c r="A29" s="9" t="n"/>
      <c r="B29" s="9" t="n"/>
      <c r="C29" s="10" t="n"/>
      <c r="D29" s="9" t="n"/>
      <c r="E29" s="9" t="n"/>
      <c r="F29" s="26" t="n"/>
      <c r="G29" s="27" t="n"/>
      <c r="H29" s="27" t="n"/>
      <c r="I29" s="27" t="n"/>
      <c r="J29" s="13" t="n"/>
      <c r="K29" s="14" t="n"/>
      <c r="L29" s="28">
        <f>IF(A29="","",IFERROR(I29*K29,""))</f>
        <v/>
      </c>
      <c r="M29" s="13" t="n"/>
      <c r="N29" s="10" t="n"/>
      <c r="O29" s="10" t="n"/>
      <c r="P29" s="26" t="n"/>
      <c r="Q29" s="13" t="n"/>
      <c r="R29" s="8">
        <f>IF(OR(A29="",B29="",E29=""),"",IFERROR(TRIM(B29)&amp;"|"&amp;UPPER(TRIM(E29)),""))</f>
        <v/>
      </c>
      <c r="S29" s="8">
        <f>IF(R29="","",IFERROR(COUNTIF('Registo Interno'!$P$8:$P$107,R29),0))</f>
        <v/>
      </c>
      <c r="T29" s="8">
        <f>IF(OR(R29="",F29="",G29="",H29="",I29=""),"",IFERROR(SUMPRODUCT(('Registo Interno'!$P$8:$P$107=R29)*(INT('Registo Interno'!$F$8:$F$107)=INT(F29))*(ABS('Registo Interno'!$G$8:$G$107-G29)&lt;='Instruções'!$B$25)*(ABS('Registo Interno'!$H$8:$H$107-H29)&lt;='Instruções'!$B$25)*(ABS('Registo Interno'!$I$8:$I$107-I29)&lt;='Instruções'!$B$25)),0))</f>
        <v/>
      </c>
      <c r="U29" s="8">
        <f>IF(R29="","",IFERROR(COUNTIF($R$8:$R$107,R29),0))</f>
        <v/>
      </c>
      <c r="V29" s="8">
        <f>IF(A29="","",IFERROR(IF(OR(R29="",F29="",G29="",H29="",I29=""),"Completar campos de conciliação",IF(S29=0,"Ausente do registo interno",IF(S29&gt;1,"Múltiplas candidatas no registo interno",IF(T29&gt;0,"Conciliada","Valores divergentes")))),"Rever dados"))</f>
        <v/>
      </c>
      <c r="W29" s="8">
        <f>IF(A29="","",IFERROR(IF(OR(G29="",H29="",I29=""),"Campos de valor incompletos",IF(ABS(I29-(G29+H29))&lt;='Instruções'!$B$25,"OK","Rever diferença base + IVA")),"Rever valores"))</f>
        <v/>
      </c>
    </row>
    <row r="30">
      <c r="A30" s="9" t="n"/>
      <c r="B30" s="9" t="n"/>
      <c r="C30" s="10" t="n"/>
      <c r="D30" s="9" t="n"/>
      <c r="E30" s="9" t="n"/>
      <c r="F30" s="26" t="n"/>
      <c r="G30" s="27" t="n"/>
      <c r="H30" s="27" t="n"/>
      <c r="I30" s="27" t="n"/>
      <c r="J30" s="13" t="n"/>
      <c r="K30" s="14" t="n"/>
      <c r="L30" s="28">
        <f>IF(A30="","",IFERROR(I30*K30,""))</f>
        <v/>
      </c>
      <c r="M30" s="13" t="n"/>
      <c r="N30" s="10" t="n"/>
      <c r="O30" s="10" t="n"/>
      <c r="P30" s="26" t="n"/>
      <c r="Q30" s="13" t="n"/>
      <c r="R30" s="8">
        <f>IF(OR(A30="",B30="",E30=""),"",IFERROR(TRIM(B30)&amp;"|"&amp;UPPER(TRIM(E30)),""))</f>
        <v/>
      </c>
      <c r="S30" s="8">
        <f>IF(R30="","",IFERROR(COUNTIF('Registo Interno'!$P$8:$P$107,R30),0))</f>
        <v/>
      </c>
      <c r="T30" s="8">
        <f>IF(OR(R30="",F30="",G30="",H30="",I30=""),"",IFERROR(SUMPRODUCT(('Registo Interno'!$P$8:$P$107=R30)*(INT('Registo Interno'!$F$8:$F$107)=INT(F30))*(ABS('Registo Interno'!$G$8:$G$107-G30)&lt;='Instruções'!$B$25)*(ABS('Registo Interno'!$H$8:$H$107-H30)&lt;='Instruções'!$B$25)*(ABS('Registo Interno'!$I$8:$I$107-I30)&lt;='Instruções'!$B$25)),0))</f>
        <v/>
      </c>
      <c r="U30" s="8">
        <f>IF(R30="","",IFERROR(COUNTIF($R$8:$R$107,R30),0))</f>
        <v/>
      </c>
      <c r="V30" s="8">
        <f>IF(A30="","",IFERROR(IF(OR(R30="",F30="",G30="",H30="",I30=""),"Completar campos de conciliação",IF(S30=0,"Ausente do registo interno",IF(S30&gt;1,"Múltiplas candidatas no registo interno",IF(T30&gt;0,"Conciliada","Valores divergentes")))),"Rever dados"))</f>
        <v/>
      </c>
      <c r="W30" s="8">
        <f>IF(A30="","",IFERROR(IF(OR(G30="",H30="",I30=""),"Campos de valor incompletos",IF(ABS(I30-(G30+H30))&lt;='Instruções'!$B$25,"OK","Rever diferença base + IVA")),"Rever valores"))</f>
        <v/>
      </c>
    </row>
    <row r="31">
      <c r="A31" s="9" t="n"/>
      <c r="B31" s="9" t="n"/>
      <c r="C31" s="10" t="n"/>
      <c r="D31" s="9" t="n"/>
      <c r="E31" s="9" t="n"/>
      <c r="F31" s="26" t="n"/>
      <c r="G31" s="27" t="n"/>
      <c r="H31" s="27" t="n"/>
      <c r="I31" s="27" t="n"/>
      <c r="J31" s="13" t="n"/>
      <c r="K31" s="14" t="n"/>
      <c r="L31" s="28">
        <f>IF(A31="","",IFERROR(I31*K31,""))</f>
        <v/>
      </c>
      <c r="M31" s="13" t="n"/>
      <c r="N31" s="10" t="n"/>
      <c r="O31" s="10" t="n"/>
      <c r="P31" s="26" t="n"/>
      <c r="Q31" s="13" t="n"/>
      <c r="R31" s="8">
        <f>IF(OR(A31="",B31="",E31=""),"",IFERROR(TRIM(B31)&amp;"|"&amp;UPPER(TRIM(E31)),""))</f>
        <v/>
      </c>
      <c r="S31" s="8">
        <f>IF(R31="","",IFERROR(COUNTIF('Registo Interno'!$P$8:$P$107,R31),0))</f>
        <v/>
      </c>
      <c r="T31" s="8">
        <f>IF(OR(R31="",F31="",G31="",H31="",I31=""),"",IFERROR(SUMPRODUCT(('Registo Interno'!$P$8:$P$107=R31)*(INT('Registo Interno'!$F$8:$F$107)=INT(F31))*(ABS('Registo Interno'!$G$8:$G$107-G31)&lt;='Instruções'!$B$25)*(ABS('Registo Interno'!$H$8:$H$107-H31)&lt;='Instruções'!$B$25)*(ABS('Registo Interno'!$I$8:$I$107-I31)&lt;='Instruções'!$B$25)),0))</f>
        <v/>
      </c>
      <c r="U31" s="8">
        <f>IF(R31="","",IFERROR(COUNTIF($R$8:$R$107,R31),0))</f>
        <v/>
      </c>
      <c r="V31" s="8">
        <f>IF(A31="","",IFERROR(IF(OR(R31="",F31="",G31="",H31="",I31=""),"Completar campos de conciliação",IF(S31=0,"Ausente do registo interno",IF(S31&gt;1,"Múltiplas candidatas no registo interno",IF(T31&gt;0,"Conciliada","Valores divergentes")))),"Rever dados"))</f>
        <v/>
      </c>
      <c r="W31" s="8">
        <f>IF(A31="","",IFERROR(IF(OR(G31="",H31="",I31=""),"Campos de valor incompletos",IF(ABS(I31-(G31+H31))&lt;='Instruções'!$B$25,"OK","Rever diferença base + IVA")),"Rever valores"))</f>
        <v/>
      </c>
    </row>
    <row r="32">
      <c r="A32" s="9" t="n"/>
      <c r="B32" s="9" t="n"/>
      <c r="C32" s="10" t="n"/>
      <c r="D32" s="9" t="n"/>
      <c r="E32" s="9" t="n"/>
      <c r="F32" s="26" t="n"/>
      <c r="G32" s="27" t="n"/>
      <c r="H32" s="27" t="n"/>
      <c r="I32" s="27" t="n"/>
      <c r="J32" s="13" t="n"/>
      <c r="K32" s="14" t="n"/>
      <c r="L32" s="28">
        <f>IF(A32="","",IFERROR(I32*K32,""))</f>
        <v/>
      </c>
      <c r="M32" s="13" t="n"/>
      <c r="N32" s="10" t="n"/>
      <c r="O32" s="10" t="n"/>
      <c r="P32" s="26" t="n"/>
      <c r="Q32" s="13" t="n"/>
      <c r="R32" s="8">
        <f>IF(OR(A32="",B32="",E32=""),"",IFERROR(TRIM(B32)&amp;"|"&amp;UPPER(TRIM(E32)),""))</f>
        <v/>
      </c>
      <c r="S32" s="8">
        <f>IF(R32="","",IFERROR(COUNTIF('Registo Interno'!$P$8:$P$107,R32),0))</f>
        <v/>
      </c>
      <c r="T32" s="8">
        <f>IF(OR(R32="",F32="",G32="",H32="",I32=""),"",IFERROR(SUMPRODUCT(('Registo Interno'!$P$8:$P$107=R32)*(INT('Registo Interno'!$F$8:$F$107)=INT(F32))*(ABS('Registo Interno'!$G$8:$G$107-G32)&lt;='Instruções'!$B$25)*(ABS('Registo Interno'!$H$8:$H$107-H32)&lt;='Instruções'!$B$25)*(ABS('Registo Interno'!$I$8:$I$107-I32)&lt;='Instruções'!$B$25)),0))</f>
        <v/>
      </c>
      <c r="U32" s="8">
        <f>IF(R32="","",IFERROR(COUNTIF($R$8:$R$107,R32),0))</f>
        <v/>
      </c>
      <c r="V32" s="8">
        <f>IF(A32="","",IFERROR(IF(OR(R32="",F32="",G32="",H32="",I32=""),"Completar campos de conciliação",IF(S32=0,"Ausente do registo interno",IF(S32&gt;1,"Múltiplas candidatas no registo interno",IF(T32&gt;0,"Conciliada","Valores divergentes")))),"Rever dados"))</f>
        <v/>
      </c>
      <c r="W32" s="8">
        <f>IF(A32="","",IFERROR(IF(OR(G32="",H32="",I32=""),"Campos de valor incompletos",IF(ABS(I32-(G32+H32))&lt;='Instruções'!$B$25,"OK","Rever diferença base + IVA")),"Rever valores"))</f>
        <v/>
      </c>
    </row>
    <row r="33">
      <c r="A33" s="9" t="n"/>
      <c r="B33" s="9" t="n"/>
      <c r="C33" s="10" t="n"/>
      <c r="D33" s="9" t="n"/>
      <c r="E33" s="9" t="n"/>
      <c r="F33" s="26" t="n"/>
      <c r="G33" s="27" t="n"/>
      <c r="H33" s="27" t="n"/>
      <c r="I33" s="27" t="n"/>
      <c r="J33" s="13" t="n"/>
      <c r="K33" s="14" t="n"/>
      <c r="L33" s="28">
        <f>IF(A33="","",IFERROR(I33*K33,""))</f>
        <v/>
      </c>
      <c r="M33" s="13" t="n"/>
      <c r="N33" s="10" t="n"/>
      <c r="O33" s="10" t="n"/>
      <c r="P33" s="26" t="n"/>
      <c r="Q33" s="13" t="n"/>
      <c r="R33" s="8">
        <f>IF(OR(A33="",B33="",E33=""),"",IFERROR(TRIM(B33)&amp;"|"&amp;UPPER(TRIM(E33)),""))</f>
        <v/>
      </c>
      <c r="S33" s="8">
        <f>IF(R33="","",IFERROR(COUNTIF('Registo Interno'!$P$8:$P$107,R33),0))</f>
        <v/>
      </c>
      <c r="T33" s="8">
        <f>IF(OR(R33="",F33="",G33="",H33="",I33=""),"",IFERROR(SUMPRODUCT(('Registo Interno'!$P$8:$P$107=R33)*(INT('Registo Interno'!$F$8:$F$107)=INT(F33))*(ABS('Registo Interno'!$G$8:$G$107-G33)&lt;='Instruções'!$B$25)*(ABS('Registo Interno'!$H$8:$H$107-H33)&lt;='Instruções'!$B$25)*(ABS('Registo Interno'!$I$8:$I$107-I33)&lt;='Instruções'!$B$25)),0))</f>
        <v/>
      </c>
      <c r="U33" s="8">
        <f>IF(R33="","",IFERROR(COUNTIF($R$8:$R$107,R33),0))</f>
        <v/>
      </c>
      <c r="V33" s="8">
        <f>IF(A33="","",IFERROR(IF(OR(R33="",F33="",G33="",H33="",I33=""),"Completar campos de conciliação",IF(S33=0,"Ausente do registo interno",IF(S33&gt;1,"Múltiplas candidatas no registo interno",IF(T33&gt;0,"Conciliada","Valores divergentes")))),"Rever dados"))</f>
        <v/>
      </c>
      <c r="W33" s="8">
        <f>IF(A33="","",IFERROR(IF(OR(G33="",H33="",I33=""),"Campos de valor incompletos",IF(ABS(I33-(G33+H33))&lt;='Instruções'!$B$25,"OK","Rever diferença base + IVA")),"Rever valores"))</f>
        <v/>
      </c>
    </row>
    <row r="34">
      <c r="A34" s="9" t="n"/>
      <c r="B34" s="9" t="n"/>
      <c r="C34" s="10" t="n"/>
      <c r="D34" s="9" t="n"/>
      <c r="E34" s="9" t="n"/>
      <c r="F34" s="26" t="n"/>
      <c r="G34" s="27" t="n"/>
      <c r="H34" s="27" t="n"/>
      <c r="I34" s="27" t="n"/>
      <c r="J34" s="13" t="n"/>
      <c r="K34" s="14" t="n"/>
      <c r="L34" s="28">
        <f>IF(A34="","",IFERROR(I34*K34,""))</f>
        <v/>
      </c>
      <c r="M34" s="13" t="n"/>
      <c r="N34" s="10" t="n"/>
      <c r="O34" s="10" t="n"/>
      <c r="P34" s="26" t="n"/>
      <c r="Q34" s="13" t="n"/>
      <c r="R34" s="8">
        <f>IF(OR(A34="",B34="",E34=""),"",IFERROR(TRIM(B34)&amp;"|"&amp;UPPER(TRIM(E34)),""))</f>
        <v/>
      </c>
      <c r="S34" s="8">
        <f>IF(R34="","",IFERROR(COUNTIF('Registo Interno'!$P$8:$P$107,R34),0))</f>
        <v/>
      </c>
      <c r="T34" s="8">
        <f>IF(OR(R34="",F34="",G34="",H34="",I34=""),"",IFERROR(SUMPRODUCT(('Registo Interno'!$P$8:$P$107=R34)*(INT('Registo Interno'!$F$8:$F$107)=INT(F34))*(ABS('Registo Interno'!$G$8:$G$107-G34)&lt;='Instruções'!$B$25)*(ABS('Registo Interno'!$H$8:$H$107-H34)&lt;='Instruções'!$B$25)*(ABS('Registo Interno'!$I$8:$I$107-I34)&lt;='Instruções'!$B$25)),0))</f>
        <v/>
      </c>
      <c r="U34" s="8">
        <f>IF(R34="","",IFERROR(COUNTIF($R$8:$R$107,R34),0))</f>
        <v/>
      </c>
      <c r="V34" s="8">
        <f>IF(A34="","",IFERROR(IF(OR(R34="",F34="",G34="",H34="",I34=""),"Completar campos de conciliação",IF(S34=0,"Ausente do registo interno",IF(S34&gt;1,"Múltiplas candidatas no registo interno",IF(T34&gt;0,"Conciliada","Valores divergentes")))),"Rever dados"))</f>
        <v/>
      </c>
      <c r="W34" s="8">
        <f>IF(A34="","",IFERROR(IF(OR(G34="",H34="",I34=""),"Campos de valor incompletos",IF(ABS(I34-(G34+H34))&lt;='Instruções'!$B$25,"OK","Rever diferença base + IVA")),"Rever valores"))</f>
        <v/>
      </c>
    </row>
    <row r="35">
      <c r="A35" s="9" t="n"/>
      <c r="B35" s="9" t="n"/>
      <c r="C35" s="10" t="n"/>
      <c r="D35" s="9" t="n"/>
      <c r="E35" s="9" t="n"/>
      <c r="F35" s="26" t="n"/>
      <c r="G35" s="27" t="n"/>
      <c r="H35" s="27" t="n"/>
      <c r="I35" s="27" t="n"/>
      <c r="J35" s="13" t="n"/>
      <c r="K35" s="14" t="n"/>
      <c r="L35" s="28">
        <f>IF(A35="","",IFERROR(I35*K35,""))</f>
        <v/>
      </c>
      <c r="M35" s="13" t="n"/>
      <c r="N35" s="10" t="n"/>
      <c r="O35" s="10" t="n"/>
      <c r="P35" s="26" t="n"/>
      <c r="Q35" s="13" t="n"/>
      <c r="R35" s="8">
        <f>IF(OR(A35="",B35="",E35=""),"",IFERROR(TRIM(B35)&amp;"|"&amp;UPPER(TRIM(E35)),""))</f>
        <v/>
      </c>
      <c r="S35" s="8">
        <f>IF(R35="","",IFERROR(COUNTIF('Registo Interno'!$P$8:$P$107,R35),0))</f>
        <v/>
      </c>
      <c r="T35" s="8">
        <f>IF(OR(R35="",F35="",G35="",H35="",I35=""),"",IFERROR(SUMPRODUCT(('Registo Interno'!$P$8:$P$107=R35)*(INT('Registo Interno'!$F$8:$F$107)=INT(F35))*(ABS('Registo Interno'!$G$8:$G$107-G35)&lt;='Instruções'!$B$25)*(ABS('Registo Interno'!$H$8:$H$107-H35)&lt;='Instruções'!$B$25)*(ABS('Registo Interno'!$I$8:$I$107-I35)&lt;='Instruções'!$B$25)),0))</f>
        <v/>
      </c>
      <c r="U35" s="8">
        <f>IF(R35="","",IFERROR(COUNTIF($R$8:$R$107,R35),0))</f>
        <v/>
      </c>
      <c r="V35" s="8">
        <f>IF(A35="","",IFERROR(IF(OR(R35="",F35="",G35="",H35="",I35=""),"Completar campos de conciliação",IF(S35=0,"Ausente do registo interno",IF(S35&gt;1,"Múltiplas candidatas no registo interno",IF(T35&gt;0,"Conciliada","Valores divergentes")))),"Rever dados"))</f>
        <v/>
      </c>
      <c r="W35" s="8">
        <f>IF(A35="","",IFERROR(IF(OR(G35="",H35="",I35=""),"Campos de valor incompletos",IF(ABS(I35-(G35+H35))&lt;='Instruções'!$B$25,"OK","Rever diferença base + IVA")),"Rever valores"))</f>
        <v/>
      </c>
    </row>
    <row r="36">
      <c r="A36" s="9" t="n"/>
      <c r="B36" s="9" t="n"/>
      <c r="C36" s="10" t="n"/>
      <c r="D36" s="9" t="n"/>
      <c r="E36" s="9" t="n"/>
      <c r="F36" s="26" t="n"/>
      <c r="G36" s="27" t="n"/>
      <c r="H36" s="27" t="n"/>
      <c r="I36" s="27" t="n"/>
      <c r="J36" s="13" t="n"/>
      <c r="K36" s="14" t="n"/>
      <c r="L36" s="28">
        <f>IF(A36="","",IFERROR(I36*K36,""))</f>
        <v/>
      </c>
      <c r="M36" s="13" t="n"/>
      <c r="N36" s="10" t="n"/>
      <c r="O36" s="10" t="n"/>
      <c r="P36" s="26" t="n"/>
      <c r="Q36" s="13" t="n"/>
      <c r="R36" s="8">
        <f>IF(OR(A36="",B36="",E36=""),"",IFERROR(TRIM(B36)&amp;"|"&amp;UPPER(TRIM(E36)),""))</f>
        <v/>
      </c>
      <c r="S36" s="8">
        <f>IF(R36="","",IFERROR(COUNTIF('Registo Interno'!$P$8:$P$107,R36),0))</f>
        <v/>
      </c>
      <c r="T36" s="8">
        <f>IF(OR(R36="",F36="",G36="",H36="",I36=""),"",IFERROR(SUMPRODUCT(('Registo Interno'!$P$8:$P$107=R36)*(INT('Registo Interno'!$F$8:$F$107)=INT(F36))*(ABS('Registo Interno'!$G$8:$G$107-G36)&lt;='Instruções'!$B$25)*(ABS('Registo Interno'!$H$8:$H$107-H36)&lt;='Instruções'!$B$25)*(ABS('Registo Interno'!$I$8:$I$107-I36)&lt;='Instruções'!$B$25)),0))</f>
        <v/>
      </c>
      <c r="U36" s="8">
        <f>IF(R36="","",IFERROR(COUNTIF($R$8:$R$107,R36),0))</f>
        <v/>
      </c>
      <c r="V36" s="8">
        <f>IF(A36="","",IFERROR(IF(OR(R36="",F36="",G36="",H36="",I36=""),"Completar campos de conciliação",IF(S36=0,"Ausente do registo interno",IF(S36&gt;1,"Múltiplas candidatas no registo interno",IF(T36&gt;0,"Conciliada","Valores divergentes")))),"Rever dados"))</f>
        <v/>
      </c>
      <c r="W36" s="8">
        <f>IF(A36="","",IFERROR(IF(OR(G36="",H36="",I36=""),"Campos de valor incompletos",IF(ABS(I36-(G36+H36))&lt;='Instruções'!$B$25,"OK","Rever diferença base + IVA")),"Rever valores"))</f>
        <v/>
      </c>
    </row>
    <row r="37">
      <c r="A37" s="9" t="n"/>
      <c r="B37" s="9" t="n"/>
      <c r="C37" s="10" t="n"/>
      <c r="D37" s="9" t="n"/>
      <c r="E37" s="9" t="n"/>
      <c r="F37" s="26" t="n"/>
      <c r="G37" s="27" t="n"/>
      <c r="H37" s="27" t="n"/>
      <c r="I37" s="27" t="n"/>
      <c r="J37" s="13" t="n"/>
      <c r="K37" s="14" t="n"/>
      <c r="L37" s="28">
        <f>IF(A37="","",IFERROR(I37*K37,""))</f>
        <v/>
      </c>
      <c r="M37" s="13" t="n"/>
      <c r="N37" s="10" t="n"/>
      <c r="O37" s="10" t="n"/>
      <c r="P37" s="26" t="n"/>
      <c r="Q37" s="13" t="n"/>
      <c r="R37" s="8">
        <f>IF(OR(A37="",B37="",E37=""),"",IFERROR(TRIM(B37)&amp;"|"&amp;UPPER(TRIM(E37)),""))</f>
        <v/>
      </c>
      <c r="S37" s="8">
        <f>IF(R37="","",IFERROR(COUNTIF('Registo Interno'!$P$8:$P$107,R37),0))</f>
        <v/>
      </c>
      <c r="T37" s="8">
        <f>IF(OR(R37="",F37="",G37="",H37="",I37=""),"",IFERROR(SUMPRODUCT(('Registo Interno'!$P$8:$P$107=R37)*(INT('Registo Interno'!$F$8:$F$107)=INT(F37))*(ABS('Registo Interno'!$G$8:$G$107-G37)&lt;='Instruções'!$B$25)*(ABS('Registo Interno'!$H$8:$H$107-H37)&lt;='Instruções'!$B$25)*(ABS('Registo Interno'!$I$8:$I$107-I37)&lt;='Instruções'!$B$25)),0))</f>
        <v/>
      </c>
      <c r="U37" s="8">
        <f>IF(R37="","",IFERROR(COUNTIF($R$8:$R$107,R37),0))</f>
        <v/>
      </c>
      <c r="V37" s="8">
        <f>IF(A37="","",IFERROR(IF(OR(R37="",F37="",G37="",H37="",I37=""),"Completar campos de conciliação",IF(S37=0,"Ausente do registo interno",IF(S37&gt;1,"Múltiplas candidatas no registo interno",IF(T37&gt;0,"Conciliada","Valores divergentes")))),"Rever dados"))</f>
        <v/>
      </c>
      <c r="W37" s="8">
        <f>IF(A37="","",IFERROR(IF(OR(G37="",H37="",I37=""),"Campos de valor incompletos",IF(ABS(I37-(G37+H37))&lt;='Instruções'!$B$25,"OK","Rever diferença base + IVA")),"Rever valores"))</f>
        <v/>
      </c>
    </row>
    <row r="38">
      <c r="A38" s="9" t="n"/>
      <c r="B38" s="9" t="n"/>
      <c r="C38" s="10" t="n"/>
      <c r="D38" s="9" t="n"/>
      <c r="E38" s="9" t="n"/>
      <c r="F38" s="26" t="n"/>
      <c r="G38" s="27" t="n"/>
      <c r="H38" s="27" t="n"/>
      <c r="I38" s="27" t="n"/>
      <c r="J38" s="13" t="n"/>
      <c r="K38" s="14" t="n"/>
      <c r="L38" s="28">
        <f>IF(A38="","",IFERROR(I38*K38,""))</f>
        <v/>
      </c>
      <c r="M38" s="13" t="n"/>
      <c r="N38" s="10" t="n"/>
      <c r="O38" s="10" t="n"/>
      <c r="P38" s="26" t="n"/>
      <c r="Q38" s="13" t="n"/>
      <c r="R38" s="8">
        <f>IF(OR(A38="",B38="",E38=""),"",IFERROR(TRIM(B38)&amp;"|"&amp;UPPER(TRIM(E38)),""))</f>
        <v/>
      </c>
      <c r="S38" s="8">
        <f>IF(R38="","",IFERROR(COUNTIF('Registo Interno'!$P$8:$P$107,R38),0))</f>
        <v/>
      </c>
      <c r="T38" s="8">
        <f>IF(OR(R38="",F38="",G38="",H38="",I38=""),"",IFERROR(SUMPRODUCT(('Registo Interno'!$P$8:$P$107=R38)*(INT('Registo Interno'!$F$8:$F$107)=INT(F38))*(ABS('Registo Interno'!$G$8:$G$107-G38)&lt;='Instruções'!$B$25)*(ABS('Registo Interno'!$H$8:$H$107-H38)&lt;='Instruções'!$B$25)*(ABS('Registo Interno'!$I$8:$I$107-I38)&lt;='Instruções'!$B$25)),0))</f>
        <v/>
      </c>
      <c r="U38" s="8">
        <f>IF(R38="","",IFERROR(COUNTIF($R$8:$R$107,R38),0))</f>
        <v/>
      </c>
      <c r="V38" s="8">
        <f>IF(A38="","",IFERROR(IF(OR(R38="",F38="",G38="",H38="",I38=""),"Completar campos de conciliação",IF(S38=0,"Ausente do registo interno",IF(S38&gt;1,"Múltiplas candidatas no registo interno",IF(T38&gt;0,"Conciliada","Valores divergentes")))),"Rever dados"))</f>
        <v/>
      </c>
      <c r="W38" s="8">
        <f>IF(A38="","",IFERROR(IF(OR(G38="",H38="",I38=""),"Campos de valor incompletos",IF(ABS(I38-(G38+H38))&lt;='Instruções'!$B$25,"OK","Rever diferença base + IVA")),"Rever valores"))</f>
        <v/>
      </c>
    </row>
    <row r="39">
      <c r="A39" s="9" t="n"/>
      <c r="B39" s="9" t="n"/>
      <c r="C39" s="10" t="n"/>
      <c r="D39" s="9" t="n"/>
      <c r="E39" s="9" t="n"/>
      <c r="F39" s="26" t="n"/>
      <c r="G39" s="27" t="n"/>
      <c r="H39" s="27" t="n"/>
      <c r="I39" s="27" t="n"/>
      <c r="J39" s="13" t="n"/>
      <c r="K39" s="14" t="n"/>
      <c r="L39" s="28">
        <f>IF(A39="","",IFERROR(I39*K39,""))</f>
        <v/>
      </c>
      <c r="M39" s="13" t="n"/>
      <c r="N39" s="10" t="n"/>
      <c r="O39" s="10" t="n"/>
      <c r="P39" s="26" t="n"/>
      <c r="Q39" s="13" t="n"/>
      <c r="R39" s="8">
        <f>IF(OR(A39="",B39="",E39=""),"",IFERROR(TRIM(B39)&amp;"|"&amp;UPPER(TRIM(E39)),""))</f>
        <v/>
      </c>
      <c r="S39" s="8">
        <f>IF(R39="","",IFERROR(COUNTIF('Registo Interno'!$P$8:$P$107,R39),0))</f>
        <v/>
      </c>
      <c r="T39" s="8">
        <f>IF(OR(R39="",F39="",G39="",H39="",I39=""),"",IFERROR(SUMPRODUCT(('Registo Interno'!$P$8:$P$107=R39)*(INT('Registo Interno'!$F$8:$F$107)=INT(F39))*(ABS('Registo Interno'!$G$8:$G$107-G39)&lt;='Instruções'!$B$25)*(ABS('Registo Interno'!$H$8:$H$107-H39)&lt;='Instruções'!$B$25)*(ABS('Registo Interno'!$I$8:$I$107-I39)&lt;='Instruções'!$B$25)),0))</f>
        <v/>
      </c>
      <c r="U39" s="8">
        <f>IF(R39="","",IFERROR(COUNTIF($R$8:$R$107,R39),0))</f>
        <v/>
      </c>
      <c r="V39" s="8">
        <f>IF(A39="","",IFERROR(IF(OR(R39="",F39="",G39="",H39="",I39=""),"Completar campos de conciliação",IF(S39=0,"Ausente do registo interno",IF(S39&gt;1,"Múltiplas candidatas no registo interno",IF(T39&gt;0,"Conciliada","Valores divergentes")))),"Rever dados"))</f>
        <v/>
      </c>
      <c r="W39" s="8">
        <f>IF(A39="","",IFERROR(IF(OR(G39="",H39="",I39=""),"Campos de valor incompletos",IF(ABS(I39-(G39+H39))&lt;='Instruções'!$B$25,"OK","Rever diferença base + IVA")),"Rever valores"))</f>
        <v/>
      </c>
    </row>
    <row r="40">
      <c r="A40" s="9" t="n"/>
      <c r="B40" s="9" t="n"/>
      <c r="C40" s="10" t="n"/>
      <c r="D40" s="9" t="n"/>
      <c r="E40" s="9" t="n"/>
      <c r="F40" s="26" t="n"/>
      <c r="G40" s="27" t="n"/>
      <c r="H40" s="27" t="n"/>
      <c r="I40" s="27" t="n"/>
      <c r="J40" s="13" t="n"/>
      <c r="K40" s="14" t="n"/>
      <c r="L40" s="28">
        <f>IF(A40="","",IFERROR(I40*K40,""))</f>
        <v/>
      </c>
      <c r="M40" s="13" t="n"/>
      <c r="N40" s="10" t="n"/>
      <c r="O40" s="10" t="n"/>
      <c r="P40" s="26" t="n"/>
      <c r="Q40" s="13" t="n"/>
      <c r="R40" s="8">
        <f>IF(OR(A40="",B40="",E40=""),"",IFERROR(TRIM(B40)&amp;"|"&amp;UPPER(TRIM(E40)),""))</f>
        <v/>
      </c>
      <c r="S40" s="8">
        <f>IF(R40="","",IFERROR(COUNTIF('Registo Interno'!$P$8:$P$107,R40),0))</f>
        <v/>
      </c>
      <c r="T40" s="8">
        <f>IF(OR(R40="",F40="",G40="",H40="",I40=""),"",IFERROR(SUMPRODUCT(('Registo Interno'!$P$8:$P$107=R40)*(INT('Registo Interno'!$F$8:$F$107)=INT(F40))*(ABS('Registo Interno'!$G$8:$G$107-G40)&lt;='Instruções'!$B$25)*(ABS('Registo Interno'!$H$8:$H$107-H40)&lt;='Instruções'!$B$25)*(ABS('Registo Interno'!$I$8:$I$107-I40)&lt;='Instruções'!$B$25)),0))</f>
        <v/>
      </c>
      <c r="U40" s="8">
        <f>IF(R40="","",IFERROR(COUNTIF($R$8:$R$107,R40),0))</f>
        <v/>
      </c>
      <c r="V40" s="8">
        <f>IF(A40="","",IFERROR(IF(OR(R40="",F40="",G40="",H40="",I40=""),"Completar campos de conciliação",IF(S40=0,"Ausente do registo interno",IF(S40&gt;1,"Múltiplas candidatas no registo interno",IF(T40&gt;0,"Conciliada","Valores divergentes")))),"Rever dados"))</f>
        <v/>
      </c>
      <c r="W40" s="8">
        <f>IF(A40="","",IFERROR(IF(OR(G40="",H40="",I40=""),"Campos de valor incompletos",IF(ABS(I40-(G40+H40))&lt;='Instruções'!$B$25,"OK","Rever diferença base + IVA")),"Rever valores"))</f>
        <v/>
      </c>
    </row>
    <row r="41">
      <c r="A41" s="9" t="n"/>
      <c r="B41" s="9" t="n"/>
      <c r="C41" s="10" t="n"/>
      <c r="D41" s="9" t="n"/>
      <c r="E41" s="9" t="n"/>
      <c r="F41" s="26" t="n"/>
      <c r="G41" s="27" t="n"/>
      <c r="H41" s="27" t="n"/>
      <c r="I41" s="27" t="n"/>
      <c r="J41" s="13" t="n"/>
      <c r="K41" s="14" t="n"/>
      <c r="L41" s="28">
        <f>IF(A41="","",IFERROR(I41*K41,""))</f>
        <v/>
      </c>
      <c r="M41" s="13" t="n"/>
      <c r="N41" s="10" t="n"/>
      <c r="O41" s="10" t="n"/>
      <c r="P41" s="26" t="n"/>
      <c r="Q41" s="13" t="n"/>
      <c r="R41" s="8">
        <f>IF(OR(A41="",B41="",E41=""),"",IFERROR(TRIM(B41)&amp;"|"&amp;UPPER(TRIM(E41)),""))</f>
        <v/>
      </c>
      <c r="S41" s="8">
        <f>IF(R41="","",IFERROR(COUNTIF('Registo Interno'!$P$8:$P$107,R41),0))</f>
        <v/>
      </c>
      <c r="T41" s="8">
        <f>IF(OR(R41="",F41="",G41="",H41="",I41=""),"",IFERROR(SUMPRODUCT(('Registo Interno'!$P$8:$P$107=R41)*(INT('Registo Interno'!$F$8:$F$107)=INT(F41))*(ABS('Registo Interno'!$G$8:$G$107-G41)&lt;='Instruções'!$B$25)*(ABS('Registo Interno'!$H$8:$H$107-H41)&lt;='Instruções'!$B$25)*(ABS('Registo Interno'!$I$8:$I$107-I41)&lt;='Instruções'!$B$25)),0))</f>
        <v/>
      </c>
      <c r="U41" s="8">
        <f>IF(R41="","",IFERROR(COUNTIF($R$8:$R$107,R41),0))</f>
        <v/>
      </c>
      <c r="V41" s="8">
        <f>IF(A41="","",IFERROR(IF(OR(R41="",F41="",G41="",H41="",I41=""),"Completar campos de conciliação",IF(S41=0,"Ausente do registo interno",IF(S41&gt;1,"Múltiplas candidatas no registo interno",IF(T41&gt;0,"Conciliada","Valores divergentes")))),"Rever dados"))</f>
        <v/>
      </c>
      <c r="W41" s="8">
        <f>IF(A41="","",IFERROR(IF(OR(G41="",H41="",I41=""),"Campos de valor incompletos",IF(ABS(I41-(G41+H41))&lt;='Instruções'!$B$25,"OK","Rever diferença base + IVA")),"Rever valores"))</f>
        <v/>
      </c>
    </row>
    <row r="42">
      <c r="A42" s="9" t="n"/>
      <c r="B42" s="9" t="n"/>
      <c r="C42" s="10" t="n"/>
      <c r="D42" s="9" t="n"/>
      <c r="E42" s="9" t="n"/>
      <c r="F42" s="26" t="n"/>
      <c r="G42" s="27" t="n"/>
      <c r="H42" s="27" t="n"/>
      <c r="I42" s="27" t="n"/>
      <c r="J42" s="13" t="n"/>
      <c r="K42" s="14" t="n"/>
      <c r="L42" s="28">
        <f>IF(A42="","",IFERROR(I42*K42,""))</f>
        <v/>
      </c>
      <c r="M42" s="13" t="n"/>
      <c r="N42" s="10" t="n"/>
      <c r="O42" s="10" t="n"/>
      <c r="P42" s="26" t="n"/>
      <c r="Q42" s="13" t="n"/>
      <c r="R42" s="8">
        <f>IF(OR(A42="",B42="",E42=""),"",IFERROR(TRIM(B42)&amp;"|"&amp;UPPER(TRIM(E42)),""))</f>
        <v/>
      </c>
      <c r="S42" s="8">
        <f>IF(R42="","",IFERROR(COUNTIF('Registo Interno'!$P$8:$P$107,R42),0))</f>
        <v/>
      </c>
      <c r="T42" s="8">
        <f>IF(OR(R42="",F42="",G42="",H42="",I42=""),"",IFERROR(SUMPRODUCT(('Registo Interno'!$P$8:$P$107=R42)*(INT('Registo Interno'!$F$8:$F$107)=INT(F42))*(ABS('Registo Interno'!$G$8:$G$107-G42)&lt;='Instruções'!$B$25)*(ABS('Registo Interno'!$H$8:$H$107-H42)&lt;='Instruções'!$B$25)*(ABS('Registo Interno'!$I$8:$I$107-I42)&lt;='Instruções'!$B$25)),0))</f>
        <v/>
      </c>
      <c r="U42" s="8">
        <f>IF(R42="","",IFERROR(COUNTIF($R$8:$R$107,R42),0))</f>
        <v/>
      </c>
      <c r="V42" s="8">
        <f>IF(A42="","",IFERROR(IF(OR(R42="",F42="",G42="",H42="",I42=""),"Completar campos de conciliação",IF(S42=0,"Ausente do registo interno",IF(S42&gt;1,"Múltiplas candidatas no registo interno",IF(T42&gt;0,"Conciliada","Valores divergentes")))),"Rever dados"))</f>
        <v/>
      </c>
      <c r="W42" s="8">
        <f>IF(A42="","",IFERROR(IF(OR(G42="",H42="",I42=""),"Campos de valor incompletos",IF(ABS(I42-(G42+H42))&lt;='Instruções'!$B$25,"OK","Rever diferença base + IVA")),"Rever valores"))</f>
        <v/>
      </c>
    </row>
    <row r="43">
      <c r="A43" s="9" t="n"/>
      <c r="B43" s="9" t="n"/>
      <c r="C43" s="10" t="n"/>
      <c r="D43" s="9" t="n"/>
      <c r="E43" s="9" t="n"/>
      <c r="F43" s="26" t="n"/>
      <c r="G43" s="27" t="n"/>
      <c r="H43" s="27" t="n"/>
      <c r="I43" s="27" t="n"/>
      <c r="J43" s="13" t="n"/>
      <c r="K43" s="14" t="n"/>
      <c r="L43" s="28">
        <f>IF(A43="","",IFERROR(I43*K43,""))</f>
        <v/>
      </c>
      <c r="M43" s="13" t="n"/>
      <c r="N43" s="10" t="n"/>
      <c r="O43" s="10" t="n"/>
      <c r="P43" s="26" t="n"/>
      <c r="Q43" s="13" t="n"/>
      <c r="R43" s="8">
        <f>IF(OR(A43="",B43="",E43=""),"",IFERROR(TRIM(B43)&amp;"|"&amp;UPPER(TRIM(E43)),""))</f>
        <v/>
      </c>
      <c r="S43" s="8">
        <f>IF(R43="","",IFERROR(COUNTIF('Registo Interno'!$P$8:$P$107,R43),0))</f>
        <v/>
      </c>
      <c r="T43" s="8">
        <f>IF(OR(R43="",F43="",G43="",H43="",I43=""),"",IFERROR(SUMPRODUCT(('Registo Interno'!$P$8:$P$107=R43)*(INT('Registo Interno'!$F$8:$F$107)=INT(F43))*(ABS('Registo Interno'!$G$8:$G$107-G43)&lt;='Instruções'!$B$25)*(ABS('Registo Interno'!$H$8:$H$107-H43)&lt;='Instruções'!$B$25)*(ABS('Registo Interno'!$I$8:$I$107-I43)&lt;='Instruções'!$B$25)),0))</f>
        <v/>
      </c>
      <c r="U43" s="8">
        <f>IF(R43="","",IFERROR(COUNTIF($R$8:$R$107,R43),0))</f>
        <v/>
      </c>
      <c r="V43" s="8">
        <f>IF(A43="","",IFERROR(IF(OR(R43="",F43="",G43="",H43="",I43=""),"Completar campos de conciliação",IF(S43=0,"Ausente do registo interno",IF(S43&gt;1,"Múltiplas candidatas no registo interno",IF(T43&gt;0,"Conciliada","Valores divergentes")))),"Rever dados"))</f>
        <v/>
      </c>
      <c r="W43" s="8">
        <f>IF(A43="","",IFERROR(IF(OR(G43="",H43="",I43=""),"Campos de valor incompletos",IF(ABS(I43-(G43+H43))&lt;='Instruções'!$B$25,"OK","Rever diferença base + IVA")),"Rever valores"))</f>
        <v/>
      </c>
    </row>
    <row r="44">
      <c r="A44" s="9" t="n"/>
      <c r="B44" s="9" t="n"/>
      <c r="C44" s="10" t="n"/>
      <c r="D44" s="9" t="n"/>
      <c r="E44" s="9" t="n"/>
      <c r="F44" s="26" t="n"/>
      <c r="G44" s="27" t="n"/>
      <c r="H44" s="27" t="n"/>
      <c r="I44" s="27" t="n"/>
      <c r="J44" s="13" t="n"/>
      <c r="K44" s="14" t="n"/>
      <c r="L44" s="28">
        <f>IF(A44="","",IFERROR(I44*K44,""))</f>
        <v/>
      </c>
      <c r="M44" s="13" t="n"/>
      <c r="N44" s="10" t="n"/>
      <c r="O44" s="10" t="n"/>
      <c r="P44" s="26" t="n"/>
      <c r="Q44" s="13" t="n"/>
      <c r="R44" s="8">
        <f>IF(OR(A44="",B44="",E44=""),"",IFERROR(TRIM(B44)&amp;"|"&amp;UPPER(TRIM(E44)),""))</f>
        <v/>
      </c>
      <c r="S44" s="8">
        <f>IF(R44="","",IFERROR(COUNTIF('Registo Interno'!$P$8:$P$107,R44),0))</f>
        <v/>
      </c>
      <c r="T44" s="8">
        <f>IF(OR(R44="",F44="",G44="",H44="",I44=""),"",IFERROR(SUMPRODUCT(('Registo Interno'!$P$8:$P$107=R44)*(INT('Registo Interno'!$F$8:$F$107)=INT(F44))*(ABS('Registo Interno'!$G$8:$G$107-G44)&lt;='Instruções'!$B$25)*(ABS('Registo Interno'!$H$8:$H$107-H44)&lt;='Instruções'!$B$25)*(ABS('Registo Interno'!$I$8:$I$107-I44)&lt;='Instruções'!$B$25)),0))</f>
        <v/>
      </c>
      <c r="U44" s="8">
        <f>IF(R44="","",IFERROR(COUNTIF($R$8:$R$107,R44),0))</f>
        <v/>
      </c>
      <c r="V44" s="8">
        <f>IF(A44="","",IFERROR(IF(OR(R44="",F44="",G44="",H44="",I44=""),"Completar campos de conciliação",IF(S44=0,"Ausente do registo interno",IF(S44&gt;1,"Múltiplas candidatas no registo interno",IF(T44&gt;0,"Conciliada","Valores divergentes")))),"Rever dados"))</f>
        <v/>
      </c>
      <c r="W44" s="8">
        <f>IF(A44="","",IFERROR(IF(OR(G44="",H44="",I44=""),"Campos de valor incompletos",IF(ABS(I44-(G44+H44))&lt;='Instruções'!$B$25,"OK","Rever diferença base + IVA")),"Rever valores"))</f>
        <v/>
      </c>
    </row>
    <row r="45">
      <c r="A45" s="9" t="n"/>
      <c r="B45" s="9" t="n"/>
      <c r="C45" s="10" t="n"/>
      <c r="D45" s="9" t="n"/>
      <c r="E45" s="9" t="n"/>
      <c r="F45" s="26" t="n"/>
      <c r="G45" s="27" t="n"/>
      <c r="H45" s="27" t="n"/>
      <c r="I45" s="27" t="n"/>
      <c r="J45" s="13" t="n"/>
      <c r="K45" s="14" t="n"/>
      <c r="L45" s="28">
        <f>IF(A45="","",IFERROR(I45*K45,""))</f>
        <v/>
      </c>
      <c r="M45" s="13" t="n"/>
      <c r="N45" s="10" t="n"/>
      <c r="O45" s="10" t="n"/>
      <c r="P45" s="26" t="n"/>
      <c r="Q45" s="13" t="n"/>
      <c r="R45" s="8">
        <f>IF(OR(A45="",B45="",E45=""),"",IFERROR(TRIM(B45)&amp;"|"&amp;UPPER(TRIM(E45)),""))</f>
        <v/>
      </c>
      <c r="S45" s="8">
        <f>IF(R45="","",IFERROR(COUNTIF('Registo Interno'!$P$8:$P$107,R45),0))</f>
        <v/>
      </c>
      <c r="T45" s="8">
        <f>IF(OR(R45="",F45="",G45="",H45="",I45=""),"",IFERROR(SUMPRODUCT(('Registo Interno'!$P$8:$P$107=R45)*(INT('Registo Interno'!$F$8:$F$107)=INT(F45))*(ABS('Registo Interno'!$G$8:$G$107-G45)&lt;='Instruções'!$B$25)*(ABS('Registo Interno'!$H$8:$H$107-H45)&lt;='Instruções'!$B$25)*(ABS('Registo Interno'!$I$8:$I$107-I45)&lt;='Instruções'!$B$25)),0))</f>
        <v/>
      </c>
      <c r="U45" s="8">
        <f>IF(R45="","",IFERROR(COUNTIF($R$8:$R$107,R45),0))</f>
        <v/>
      </c>
      <c r="V45" s="8">
        <f>IF(A45="","",IFERROR(IF(OR(R45="",F45="",G45="",H45="",I45=""),"Completar campos de conciliação",IF(S45=0,"Ausente do registo interno",IF(S45&gt;1,"Múltiplas candidatas no registo interno",IF(T45&gt;0,"Conciliada","Valores divergentes")))),"Rever dados"))</f>
        <v/>
      </c>
      <c r="W45" s="8">
        <f>IF(A45="","",IFERROR(IF(OR(G45="",H45="",I45=""),"Campos de valor incompletos",IF(ABS(I45-(G45+H45))&lt;='Instruções'!$B$25,"OK","Rever diferença base + IVA")),"Rever valores"))</f>
        <v/>
      </c>
    </row>
    <row r="46">
      <c r="A46" s="9" t="n"/>
      <c r="B46" s="9" t="n"/>
      <c r="C46" s="10" t="n"/>
      <c r="D46" s="9" t="n"/>
      <c r="E46" s="9" t="n"/>
      <c r="F46" s="26" t="n"/>
      <c r="G46" s="27" t="n"/>
      <c r="H46" s="27" t="n"/>
      <c r="I46" s="27" t="n"/>
      <c r="J46" s="13" t="n"/>
      <c r="K46" s="14" t="n"/>
      <c r="L46" s="28">
        <f>IF(A46="","",IFERROR(I46*K46,""))</f>
        <v/>
      </c>
      <c r="M46" s="13" t="n"/>
      <c r="N46" s="10" t="n"/>
      <c r="O46" s="10" t="n"/>
      <c r="P46" s="26" t="n"/>
      <c r="Q46" s="13" t="n"/>
      <c r="R46" s="8">
        <f>IF(OR(A46="",B46="",E46=""),"",IFERROR(TRIM(B46)&amp;"|"&amp;UPPER(TRIM(E46)),""))</f>
        <v/>
      </c>
      <c r="S46" s="8">
        <f>IF(R46="","",IFERROR(COUNTIF('Registo Interno'!$P$8:$P$107,R46),0))</f>
        <v/>
      </c>
      <c r="T46" s="8">
        <f>IF(OR(R46="",F46="",G46="",H46="",I46=""),"",IFERROR(SUMPRODUCT(('Registo Interno'!$P$8:$P$107=R46)*(INT('Registo Interno'!$F$8:$F$107)=INT(F46))*(ABS('Registo Interno'!$G$8:$G$107-G46)&lt;='Instruções'!$B$25)*(ABS('Registo Interno'!$H$8:$H$107-H46)&lt;='Instruções'!$B$25)*(ABS('Registo Interno'!$I$8:$I$107-I46)&lt;='Instruções'!$B$25)),0))</f>
        <v/>
      </c>
      <c r="U46" s="8">
        <f>IF(R46="","",IFERROR(COUNTIF($R$8:$R$107,R46),0))</f>
        <v/>
      </c>
      <c r="V46" s="8">
        <f>IF(A46="","",IFERROR(IF(OR(R46="",F46="",G46="",H46="",I46=""),"Completar campos de conciliação",IF(S46=0,"Ausente do registo interno",IF(S46&gt;1,"Múltiplas candidatas no registo interno",IF(T46&gt;0,"Conciliada","Valores divergentes")))),"Rever dados"))</f>
        <v/>
      </c>
      <c r="W46" s="8">
        <f>IF(A46="","",IFERROR(IF(OR(G46="",H46="",I46=""),"Campos de valor incompletos",IF(ABS(I46-(G46+H46))&lt;='Instruções'!$B$25,"OK","Rever diferença base + IVA")),"Rever valores"))</f>
        <v/>
      </c>
    </row>
    <row r="47">
      <c r="A47" s="9" t="n"/>
      <c r="B47" s="9" t="n"/>
      <c r="C47" s="10" t="n"/>
      <c r="D47" s="9" t="n"/>
      <c r="E47" s="9" t="n"/>
      <c r="F47" s="26" t="n"/>
      <c r="G47" s="27" t="n"/>
      <c r="H47" s="27" t="n"/>
      <c r="I47" s="27" t="n"/>
      <c r="J47" s="13" t="n"/>
      <c r="K47" s="14" t="n"/>
      <c r="L47" s="28">
        <f>IF(A47="","",IFERROR(I47*K47,""))</f>
        <v/>
      </c>
      <c r="M47" s="13" t="n"/>
      <c r="N47" s="10" t="n"/>
      <c r="O47" s="10" t="n"/>
      <c r="P47" s="26" t="n"/>
      <c r="Q47" s="13" t="n"/>
      <c r="R47" s="8">
        <f>IF(OR(A47="",B47="",E47=""),"",IFERROR(TRIM(B47)&amp;"|"&amp;UPPER(TRIM(E47)),""))</f>
        <v/>
      </c>
      <c r="S47" s="8">
        <f>IF(R47="","",IFERROR(COUNTIF('Registo Interno'!$P$8:$P$107,R47),0))</f>
        <v/>
      </c>
      <c r="T47" s="8">
        <f>IF(OR(R47="",F47="",G47="",H47="",I47=""),"",IFERROR(SUMPRODUCT(('Registo Interno'!$P$8:$P$107=R47)*(INT('Registo Interno'!$F$8:$F$107)=INT(F47))*(ABS('Registo Interno'!$G$8:$G$107-G47)&lt;='Instruções'!$B$25)*(ABS('Registo Interno'!$H$8:$H$107-H47)&lt;='Instruções'!$B$25)*(ABS('Registo Interno'!$I$8:$I$107-I47)&lt;='Instruções'!$B$25)),0))</f>
        <v/>
      </c>
      <c r="U47" s="8">
        <f>IF(R47="","",IFERROR(COUNTIF($R$8:$R$107,R47),0))</f>
        <v/>
      </c>
      <c r="V47" s="8">
        <f>IF(A47="","",IFERROR(IF(OR(R47="",F47="",G47="",H47="",I47=""),"Completar campos de conciliação",IF(S47=0,"Ausente do registo interno",IF(S47&gt;1,"Múltiplas candidatas no registo interno",IF(T47&gt;0,"Conciliada","Valores divergentes")))),"Rever dados"))</f>
        <v/>
      </c>
      <c r="W47" s="8">
        <f>IF(A47="","",IFERROR(IF(OR(G47="",H47="",I47=""),"Campos de valor incompletos",IF(ABS(I47-(G47+H47))&lt;='Instruções'!$B$25,"OK","Rever diferença base + IVA")),"Rever valores"))</f>
        <v/>
      </c>
    </row>
    <row r="48">
      <c r="A48" s="9" t="n"/>
      <c r="B48" s="9" t="n"/>
      <c r="C48" s="10" t="n"/>
      <c r="D48" s="9" t="n"/>
      <c r="E48" s="9" t="n"/>
      <c r="F48" s="26" t="n"/>
      <c r="G48" s="27" t="n"/>
      <c r="H48" s="27" t="n"/>
      <c r="I48" s="27" t="n"/>
      <c r="J48" s="13" t="n"/>
      <c r="K48" s="14" t="n"/>
      <c r="L48" s="28">
        <f>IF(A48="","",IFERROR(I48*K48,""))</f>
        <v/>
      </c>
      <c r="M48" s="13" t="n"/>
      <c r="N48" s="10" t="n"/>
      <c r="O48" s="10" t="n"/>
      <c r="P48" s="26" t="n"/>
      <c r="Q48" s="13" t="n"/>
      <c r="R48" s="8">
        <f>IF(OR(A48="",B48="",E48=""),"",IFERROR(TRIM(B48)&amp;"|"&amp;UPPER(TRIM(E48)),""))</f>
        <v/>
      </c>
      <c r="S48" s="8">
        <f>IF(R48="","",IFERROR(COUNTIF('Registo Interno'!$P$8:$P$107,R48),0))</f>
        <v/>
      </c>
      <c r="T48" s="8">
        <f>IF(OR(R48="",F48="",G48="",H48="",I48=""),"",IFERROR(SUMPRODUCT(('Registo Interno'!$P$8:$P$107=R48)*(INT('Registo Interno'!$F$8:$F$107)=INT(F48))*(ABS('Registo Interno'!$G$8:$G$107-G48)&lt;='Instruções'!$B$25)*(ABS('Registo Interno'!$H$8:$H$107-H48)&lt;='Instruções'!$B$25)*(ABS('Registo Interno'!$I$8:$I$107-I48)&lt;='Instruções'!$B$25)),0))</f>
        <v/>
      </c>
      <c r="U48" s="8">
        <f>IF(R48="","",IFERROR(COUNTIF($R$8:$R$107,R48),0))</f>
        <v/>
      </c>
      <c r="V48" s="8">
        <f>IF(A48="","",IFERROR(IF(OR(R48="",F48="",G48="",H48="",I48=""),"Completar campos de conciliação",IF(S48=0,"Ausente do registo interno",IF(S48&gt;1,"Múltiplas candidatas no registo interno",IF(T48&gt;0,"Conciliada","Valores divergentes")))),"Rever dados"))</f>
        <v/>
      </c>
      <c r="W48" s="8">
        <f>IF(A48="","",IFERROR(IF(OR(G48="",H48="",I48=""),"Campos de valor incompletos",IF(ABS(I48-(G48+H48))&lt;='Instruções'!$B$25,"OK","Rever diferença base + IVA")),"Rever valores"))</f>
        <v/>
      </c>
    </row>
    <row r="49">
      <c r="A49" s="9" t="n"/>
      <c r="B49" s="9" t="n"/>
      <c r="C49" s="10" t="n"/>
      <c r="D49" s="9" t="n"/>
      <c r="E49" s="9" t="n"/>
      <c r="F49" s="26" t="n"/>
      <c r="G49" s="27" t="n"/>
      <c r="H49" s="27" t="n"/>
      <c r="I49" s="27" t="n"/>
      <c r="J49" s="13" t="n"/>
      <c r="K49" s="14" t="n"/>
      <c r="L49" s="28">
        <f>IF(A49="","",IFERROR(I49*K49,""))</f>
        <v/>
      </c>
      <c r="M49" s="13" t="n"/>
      <c r="N49" s="10" t="n"/>
      <c r="O49" s="10" t="n"/>
      <c r="P49" s="26" t="n"/>
      <c r="Q49" s="13" t="n"/>
      <c r="R49" s="8">
        <f>IF(OR(A49="",B49="",E49=""),"",IFERROR(TRIM(B49)&amp;"|"&amp;UPPER(TRIM(E49)),""))</f>
        <v/>
      </c>
      <c r="S49" s="8">
        <f>IF(R49="","",IFERROR(COUNTIF('Registo Interno'!$P$8:$P$107,R49),0))</f>
        <v/>
      </c>
      <c r="T49" s="8">
        <f>IF(OR(R49="",F49="",G49="",H49="",I49=""),"",IFERROR(SUMPRODUCT(('Registo Interno'!$P$8:$P$107=R49)*(INT('Registo Interno'!$F$8:$F$107)=INT(F49))*(ABS('Registo Interno'!$G$8:$G$107-G49)&lt;='Instruções'!$B$25)*(ABS('Registo Interno'!$H$8:$H$107-H49)&lt;='Instruções'!$B$25)*(ABS('Registo Interno'!$I$8:$I$107-I49)&lt;='Instruções'!$B$25)),0))</f>
        <v/>
      </c>
      <c r="U49" s="8">
        <f>IF(R49="","",IFERROR(COUNTIF($R$8:$R$107,R49),0))</f>
        <v/>
      </c>
      <c r="V49" s="8">
        <f>IF(A49="","",IFERROR(IF(OR(R49="",F49="",G49="",H49="",I49=""),"Completar campos de conciliação",IF(S49=0,"Ausente do registo interno",IF(S49&gt;1,"Múltiplas candidatas no registo interno",IF(T49&gt;0,"Conciliada","Valores divergentes")))),"Rever dados"))</f>
        <v/>
      </c>
      <c r="W49" s="8">
        <f>IF(A49="","",IFERROR(IF(OR(G49="",H49="",I49=""),"Campos de valor incompletos",IF(ABS(I49-(G49+H49))&lt;='Instruções'!$B$25,"OK","Rever diferença base + IVA")),"Rever valores"))</f>
        <v/>
      </c>
    </row>
    <row r="50">
      <c r="A50" s="9" t="n"/>
      <c r="B50" s="9" t="n"/>
      <c r="C50" s="10" t="n"/>
      <c r="D50" s="9" t="n"/>
      <c r="E50" s="9" t="n"/>
      <c r="F50" s="26" t="n"/>
      <c r="G50" s="27" t="n"/>
      <c r="H50" s="27" t="n"/>
      <c r="I50" s="27" t="n"/>
      <c r="J50" s="13" t="n"/>
      <c r="K50" s="14" t="n"/>
      <c r="L50" s="28">
        <f>IF(A50="","",IFERROR(I50*K50,""))</f>
        <v/>
      </c>
      <c r="M50" s="13" t="n"/>
      <c r="N50" s="10" t="n"/>
      <c r="O50" s="10" t="n"/>
      <c r="P50" s="26" t="n"/>
      <c r="Q50" s="13" t="n"/>
      <c r="R50" s="8">
        <f>IF(OR(A50="",B50="",E50=""),"",IFERROR(TRIM(B50)&amp;"|"&amp;UPPER(TRIM(E50)),""))</f>
        <v/>
      </c>
      <c r="S50" s="8">
        <f>IF(R50="","",IFERROR(COUNTIF('Registo Interno'!$P$8:$P$107,R50),0))</f>
        <v/>
      </c>
      <c r="T50" s="8">
        <f>IF(OR(R50="",F50="",G50="",H50="",I50=""),"",IFERROR(SUMPRODUCT(('Registo Interno'!$P$8:$P$107=R50)*(INT('Registo Interno'!$F$8:$F$107)=INT(F50))*(ABS('Registo Interno'!$G$8:$G$107-G50)&lt;='Instruções'!$B$25)*(ABS('Registo Interno'!$H$8:$H$107-H50)&lt;='Instruções'!$B$25)*(ABS('Registo Interno'!$I$8:$I$107-I50)&lt;='Instruções'!$B$25)),0))</f>
        <v/>
      </c>
      <c r="U50" s="8">
        <f>IF(R50="","",IFERROR(COUNTIF($R$8:$R$107,R50),0))</f>
        <v/>
      </c>
      <c r="V50" s="8">
        <f>IF(A50="","",IFERROR(IF(OR(R50="",F50="",G50="",H50="",I50=""),"Completar campos de conciliação",IF(S50=0,"Ausente do registo interno",IF(S50&gt;1,"Múltiplas candidatas no registo interno",IF(T50&gt;0,"Conciliada","Valores divergentes")))),"Rever dados"))</f>
        <v/>
      </c>
      <c r="W50" s="8">
        <f>IF(A50="","",IFERROR(IF(OR(G50="",H50="",I50=""),"Campos de valor incompletos",IF(ABS(I50-(G50+H50))&lt;='Instruções'!$B$25,"OK","Rever diferença base + IVA")),"Rever valores"))</f>
        <v/>
      </c>
    </row>
    <row r="51">
      <c r="A51" s="9" t="n"/>
      <c r="B51" s="9" t="n"/>
      <c r="C51" s="10" t="n"/>
      <c r="D51" s="9" t="n"/>
      <c r="E51" s="9" t="n"/>
      <c r="F51" s="26" t="n"/>
      <c r="G51" s="27" t="n"/>
      <c r="H51" s="27" t="n"/>
      <c r="I51" s="27" t="n"/>
      <c r="J51" s="13" t="n"/>
      <c r="K51" s="14" t="n"/>
      <c r="L51" s="28">
        <f>IF(A51="","",IFERROR(I51*K51,""))</f>
        <v/>
      </c>
      <c r="M51" s="13" t="n"/>
      <c r="N51" s="10" t="n"/>
      <c r="O51" s="10" t="n"/>
      <c r="P51" s="26" t="n"/>
      <c r="Q51" s="13" t="n"/>
      <c r="R51" s="8">
        <f>IF(OR(A51="",B51="",E51=""),"",IFERROR(TRIM(B51)&amp;"|"&amp;UPPER(TRIM(E51)),""))</f>
        <v/>
      </c>
      <c r="S51" s="8">
        <f>IF(R51="","",IFERROR(COUNTIF('Registo Interno'!$P$8:$P$107,R51),0))</f>
        <v/>
      </c>
      <c r="T51" s="8">
        <f>IF(OR(R51="",F51="",G51="",H51="",I51=""),"",IFERROR(SUMPRODUCT(('Registo Interno'!$P$8:$P$107=R51)*(INT('Registo Interno'!$F$8:$F$107)=INT(F51))*(ABS('Registo Interno'!$G$8:$G$107-G51)&lt;='Instruções'!$B$25)*(ABS('Registo Interno'!$H$8:$H$107-H51)&lt;='Instruções'!$B$25)*(ABS('Registo Interno'!$I$8:$I$107-I51)&lt;='Instruções'!$B$25)),0))</f>
        <v/>
      </c>
      <c r="U51" s="8">
        <f>IF(R51="","",IFERROR(COUNTIF($R$8:$R$107,R51),0))</f>
        <v/>
      </c>
      <c r="V51" s="8">
        <f>IF(A51="","",IFERROR(IF(OR(R51="",F51="",G51="",H51="",I51=""),"Completar campos de conciliação",IF(S51=0,"Ausente do registo interno",IF(S51&gt;1,"Múltiplas candidatas no registo interno",IF(T51&gt;0,"Conciliada","Valores divergentes")))),"Rever dados"))</f>
        <v/>
      </c>
      <c r="W51" s="8">
        <f>IF(A51="","",IFERROR(IF(OR(G51="",H51="",I51=""),"Campos de valor incompletos",IF(ABS(I51-(G51+H51))&lt;='Instruções'!$B$25,"OK","Rever diferença base + IVA")),"Rever valores"))</f>
        <v/>
      </c>
    </row>
    <row r="52">
      <c r="A52" s="9" t="n"/>
      <c r="B52" s="9" t="n"/>
      <c r="C52" s="10" t="n"/>
      <c r="D52" s="9" t="n"/>
      <c r="E52" s="9" t="n"/>
      <c r="F52" s="26" t="n"/>
      <c r="G52" s="27" t="n"/>
      <c r="H52" s="27" t="n"/>
      <c r="I52" s="27" t="n"/>
      <c r="J52" s="13" t="n"/>
      <c r="K52" s="14" t="n"/>
      <c r="L52" s="28">
        <f>IF(A52="","",IFERROR(I52*K52,""))</f>
        <v/>
      </c>
      <c r="M52" s="13" t="n"/>
      <c r="N52" s="10" t="n"/>
      <c r="O52" s="10" t="n"/>
      <c r="P52" s="26" t="n"/>
      <c r="Q52" s="13" t="n"/>
      <c r="R52" s="8">
        <f>IF(OR(A52="",B52="",E52=""),"",IFERROR(TRIM(B52)&amp;"|"&amp;UPPER(TRIM(E52)),""))</f>
        <v/>
      </c>
      <c r="S52" s="8">
        <f>IF(R52="","",IFERROR(COUNTIF('Registo Interno'!$P$8:$P$107,R52),0))</f>
        <v/>
      </c>
      <c r="T52" s="8">
        <f>IF(OR(R52="",F52="",G52="",H52="",I52=""),"",IFERROR(SUMPRODUCT(('Registo Interno'!$P$8:$P$107=R52)*(INT('Registo Interno'!$F$8:$F$107)=INT(F52))*(ABS('Registo Interno'!$G$8:$G$107-G52)&lt;='Instruções'!$B$25)*(ABS('Registo Interno'!$H$8:$H$107-H52)&lt;='Instruções'!$B$25)*(ABS('Registo Interno'!$I$8:$I$107-I52)&lt;='Instruções'!$B$25)),0))</f>
        <v/>
      </c>
      <c r="U52" s="8">
        <f>IF(R52="","",IFERROR(COUNTIF($R$8:$R$107,R52),0))</f>
        <v/>
      </c>
      <c r="V52" s="8">
        <f>IF(A52="","",IFERROR(IF(OR(R52="",F52="",G52="",H52="",I52=""),"Completar campos de conciliação",IF(S52=0,"Ausente do registo interno",IF(S52&gt;1,"Múltiplas candidatas no registo interno",IF(T52&gt;0,"Conciliada","Valores divergentes")))),"Rever dados"))</f>
        <v/>
      </c>
      <c r="W52" s="8">
        <f>IF(A52="","",IFERROR(IF(OR(G52="",H52="",I52=""),"Campos de valor incompletos",IF(ABS(I52-(G52+H52))&lt;='Instruções'!$B$25,"OK","Rever diferença base + IVA")),"Rever valores"))</f>
        <v/>
      </c>
    </row>
    <row r="53">
      <c r="A53" s="9" t="n"/>
      <c r="B53" s="9" t="n"/>
      <c r="C53" s="10" t="n"/>
      <c r="D53" s="9" t="n"/>
      <c r="E53" s="9" t="n"/>
      <c r="F53" s="26" t="n"/>
      <c r="G53" s="27" t="n"/>
      <c r="H53" s="27" t="n"/>
      <c r="I53" s="27" t="n"/>
      <c r="J53" s="13" t="n"/>
      <c r="K53" s="14" t="n"/>
      <c r="L53" s="28">
        <f>IF(A53="","",IFERROR(I53*K53,""))</f>
        <v/>
      </c>
      <c r="M53" s="13" t="n"/>
      <c r="N53" s="10" t="n"/>
      <c r="O53" s="10" t="n"/>
      <c r="P53" s="26" t="n"/>
      <c r="Q53" s="13" t="n"/>
      <c r="R53" s="8">
        <f>IF(OR(A53="",B53="",E53=""),"",IFERROR(TRIM(B53)&amp;"|"&amp;UPPER(TRIM(E53)),""))</f>
        <v/>
      </c>
      <c r="S53" s="8">
        <f>IF(R53="","",IFERROR(COUNTIF('Registo Interno'!$P$8:$P$107,R53),0))</f>
        <v/>
      </c>
      <c r="T53" s="8">
        <f>IF(OR(R53="",F53="",G53="",H53="",I53=""),"",IFERROR(SUMPRODUCT(('Registo Interno'!$P$8:$P$107=R53)*(INT('Registo Interno'!$F$8:$F$107)=INT(F53))*(ABS('Registo Interno'!$G$8:$G$107-G53)&lt;='Instruções'!$B$25)*(ABS('Registo Interno'!$H$8:$H$107-H53)&lt;='Instruções'!$B$25)*(ABS('Registo Interno'!$I$8:$I$107-I53)&lt;='Instruções'!$B$25)),0))</f>
        <v/>
      </c>
      <c r="U53" s="8">
        <f>IF(R53="","",IFERROR(COUNTIF($R$8:$R$107,R53),0))</f>
        <v/>
      </c>
      <c r="V53" s="8">
        <f>IF(A53="","",IFERROR(IF(OR(R53="",F53="",G53="",H53="",I53=""),"Completar campos de conciliação",IF(S53=0,"Ausente do registo interno",IF(S53&gt;1,"Múltiplas candidatas no registo interno",IF(T53&gt;0,"Conciliada","Valores divergentes")))),"Rever dados"))</f>
        <v/>
      </c>
      <c r="W53" s="8">
        <f>IF(A53="","",IFERROR(IF(OR(G53="",H53="",I53=""),"Campos de valor incompletos",IF(ABS(I53-(G53+H53))&lt;='Instruções'!$B$25,"OK","Rever diferença base + IVA")),"Rever valores"))</f>
        <v/>
      </c>
    </row>
    <row r="54">
      <c r="A54" s="9" t="n"/>
      <c r="B54" s="9" t="n"/>
      <c r="C54" s="10" t="n"/>
      <c r="D54" s="9" t="n"/>
      <c r="E54" s="9" t="n"/>
      <c r="F54" s="26" t="n"/>
      <c r="G54" s="27" t="n"/>
      <c r="H54" s="27" t="n"/>
      <c r="I54" s="27" t="n"/>
      <c r="J54" s="13" t="n"/>
      <c r="K54" s="14" t="n"/>
      <c r="L54" s="28">
        <f>IF(A54="","",IFERROR(I54*K54,""))</f>
        <v/>
      </c>
      <c r="M54" s="13" t="n"/>
      <c r="N54" s="10" t="n"/>
      <c r="O54" s="10" t="n"/>
      <c r="P54" s="26" t="n"/>
      <c r="Q54" s="13" t="n"/>
      <c r="R54" s="8">
        <f>IF(OR(A54="",B54="",E54=""),"",IFERROR(TRIM(B54)&amp;"|"&amp;UPPER(TRIM(E54)),""))</f>
        <v/>
      </c>
      <c r="S54" s="8">
        <f>IF(R54="","",IFERROR(COUNTIF('Registo Interno'!$P$8:$P$107,R54),0))</f>
        <v/>
      </c>
      <c r="T54" s="8">
        <f>IF(OR(R54="",F54="",G54="",H54="",I54=""),"",IFERROR(SUMPRODUCT(('Registo Interno'!$P$8:$P$107=R54)*(INT('Registo Interno'!$F$8:$F$107)=INT(F54))*(ABS('Registo Interno'!$G$8:$G$107-G54)&lt;='Instruções'!$B$25)*(ABS('Registo Interno'!$H$8:$H$107-H54)&lt;='Instruções'!$B$25)*(ABS('Registo Interno'!$I$8:$I$107-I54)&lt;='Instruções'!$B$25)),0))</f>
        <v/>
      </c>
      <c r="U54" s="8">
        <f>IF(R54="","",IFERROR(COUNTIF($R$8:$R$107,R54),0))</f>
        <v/>
      </c>
      <c r="V54" s="8">
        <f>IF(A54="","",IFERROR(IF(OR(R54="",F54="",G54="",H54="",I54=""),"Completar campos de conciliação",IF(S54=0,"Ausente do registo interno",IF(S54&gt;1,"Múltiplas candidatas no registo interno",IF(T54&gt;0,"Conciliada","Valores divergentes")))),"Rever dados"))</f>
        <v/>
      </c>
      <c r="W54" s="8">
        <f>IF(A54="","",IFERROR(IF(OR(G54="",H54="",I54=""),"Campos de valor incompletos",IF(ABS(I54-(G54+H54))&lt;='Instruções'!$B$25,"OK","Rever diferença base + IVA")),"Rever valores"))</f>
        <v/>
      </c>
    </row>
    <row r="55">
      <c r="A55" s="9" t="n"/>
      <c r="B55" s="9" t="n"/>
      <c r="C55" s="10" t="n"/>
      <c r="D55" s="9" t="n"/>
      <c r="E55" s="9" t="n"/>
      <c r="F55" s="26" t="n"/>
      <c r="G55" s="27" t="n"/>
      <c r="H55" s="27" t="n"/>
      <c r="I55" s="27" t="n"/>
      <c r="J55" s="13" t="n"/>
      <c r="K55" s="14" t="n"/>
      <c r="L55" s="28">
        <f>IF(A55="","",IFERROR(I55*K55,""))</f>
        <v/>
      </c>
      <c r="M55" s="13" t="n"/>
      <c r="N55" s="10" t="n"/>
      <c r="O55" s="10" t="n"/>
      <c r="P55" s="26" t="n"/>
      <c r="Q55" s="13" t="n"/>
      <c r="R55" s="8">
        <f>IF(OR(A55="",B55="",E55=""),"",IFERROR(TRIM(B55)&amp;"|"&amp;UPPER(TRIM(E55)),""))</f>
        <v/>
      </c>
      <c r="S55" s="8">
        <f>IF(R55="","",IFERROR(COUNTIF('Registo Interno'!$P$8:$P$107,R55),0))</f>
        <v/>
      </c>
      <c r="T55" s="8">
        <f>IF(OR(R55="",F55="",G55="",H55="",I55=""),"",IFERROR(SUMPRODUCT(('Registo Interno'!$P$8:$P$107=R55)*(INT('Registo Interno'!$F$8:$F$107)=INT(F55))*(ABS('Registo Interno'!$G$8:$G$107-G55)&lt;='Instruções'!$B$25)*(ABS('Registo Interno'!$H$8:$H$107-H55)&lt;='Instruções'!$B$25)*(ABS('Registo Interno'!$I$8:$I$107-I55)&lt;='Instruções'!$B$25)),0))</f>
        <v/>
      </c>
      <c r="U55" s="8">
        <f>IF(R55="","",IFERROR(COUNTIF($R$8:$R$107,R55),0))</f>
        <v/>
      </c>
      <c r="V55" s="8">
        <f>IF(A55="","",IFERROR(IF(OR(R55="",F55="",G55="",H55="",I55=""),"Completar campos de conciliação",IF(S55=0,"Ausente do registo interno",IF(S55&gt;1,"Múltiplas candidatas no registo interno",IF(T55&gt;0,"Conciliada","Valores divergentes")))),"Rever dados"))</f>
        <v/>
      </c>
      <c r="W55" s="8">
        <f>IF(A55="","",IFERROR(IF(OR(G55="",H55="",I55=""),"Campos de valor incompletos",IF(ABS(I55-(G55+H55))&lt;='Instruções'!$B$25,"OK","Rever diferença base + IVA")),"Rever valores"))</f>
        <v/>
      </c>
    </row>
    <row r="56">
      <c r="A56" s="9" t="n"/>
      <c r="B56" s="9" t="n"/>
      <c r="C56" s="10" t="n"/>
      <c r="D56" s="9" t="n"/>
      <c r="E56" s="9" t="n"/>
      <c r="F56" s="26" t="n"/>
      <c r="G56" s="27" t="n"/>
      <c r="H56" s="27" t="n"/>
      <c r="I56" s="27" t="n"/>
      <c r="J56" s="13" t="n"/>
      <c r="K56" s="14" t="n"/>
      <c r="L56" s="28">
        <f>IF(A56="","",IFERROR(I56*K56,""))</f>
        <v/>
      </c>
      <c r="M56" s="13" t="n"/>
      <c r="N56" s="10" t="n"/>
      <c r="O56" s="10" t="n"/>
      <c r="P56" s="26" t="n"/>
      <c r="Q56" s="13" t="n"/>
      <c r="R56" s="8">
        <f>IF(OR(A56="",B56="",E56=""),"",IFERROR(TRIM(B56)&amp;"|"&amp;UPPER(TRIM(E56)),""))</f>
        <v/>
      </c>
      <c r="S56" s="8">
        <f>IF(R56="","",IFERROR(COUNTIF('Registo Interno'!$P$8:$P$107,R56),0))</f>
        <v/>
      </c>
      <c r="T56" s="8">
        <f>IF(OR(R56="",F56="",G56="",H56="",I56=""),"",IFERROR(SUMPRODUCT(('Registo Interno'!$P$8:$P$107=R56)*(INT('Registo Interno'!$F$8:$F$107)=INT(F56))*(ABS('Registo Interno'!$G$8:$G$107-G56)&lt;='Instruções'!$B$25)*(ABS('Registo Interno'!$H$8:$H$107-H56)&lt;='Instruções'!$B$25)*(ABS('Registo Interno'!$I$8:$I$107-I56)&lt;='Instruções'!$B$25)),0))</f>
        <v/>
      </c>
      <c r="U56" s="8">
        <f>IF(R56="","",IFERROR(COUNTIF($R$8:$R$107,R56),0))</f>
        <v/>
      </c>
      <c r="V56" s="8">
        <f>IF(A56="","",IFERROR(IF(OR(R56="",F56="",G56="",H56="",I56=""),"Completar campos de conciliação",IF(S56=0,"Ausente do registo interno",IF(S56&gt;1,"Múltiplas candidatas no registo interno",IF(T56&gt;0,"Conciliada","Valores divergentes")))),"Rever dados"))</f>
        <v/>
      </c>
      <c r="W56" s="8">
        <f>IF(A56="","",IFERROR(IF(OR(G56="",H56="",I56=""),"Campos de valor incompletos",IF(ABS(I56-(G56+H56))&lt;='Instruções'!$B$25,"OK","Rever diferença base + IVA")),"Rever valores"))</f>
        <v/>
      </c>
    </row>
    <row r="57">
      <c r="A57" s="9" t="n"/>
      <c r="B57" s="9" t="n"/>
      <c r="C57" s="10" t="n"/>
      <c r="D57" s="9" t="n"/>
      <c r="E57" s="9" t="n"/>
      <c r="F57" s="26" t="n"/>
      <c r="G57" s="27" t="n"/>
      <c r="H57" s="27" t="n"/>
      <c r="I57" s="27" t="n"/>
      <c r="J57" s="13" t="n"/>
      <c r="K57" s="14" t="n"/>
      <c r="L57" s="28">
        <f>IF(A57="","",IFERROR(I57*K57,""))</f>
        <v/>
      </c>
      <c r="M57" s="13" t="n"/>
      <c r="N57" s="10" t="n"/>
      <c r="O57" s="10" t="n"/>
      <c r="P57" s="26" t="n"/>
      <c r="Q57" s="13" t="n"/>
      <c r="R57" s="8">
        <f>IF(OR(A57="",B57="",E57=""),"",IFERROR(TRIM(B57)&amp;"|"&amp;UPPER(TRIM(E57)),""))</f>
        <v/>
      </c>
      <c r="S57" s="8">
        <f>IF(R57="","",IFERROR(COUNTIF('Registo Interno'!$P$8:$P$107,R57),0))</f>
        <v/>
      </c>
      <c r="T57" s="8">
        <f>IF(OR(R57="",F57="",G57="",H57="",I57=""),"",IFERROR(SUMPRODUCT(('Registo Interno'!$P$8:$P$107=R57)*(INT('Registo Interno'!$F$8:$F$107)=INT(F57))*(ABS('Registo Interno'!$G$8:$G$107-G57)&lt;='Instruções'!$B$25)*(ABS('Registo Interno'!$H$8:$H$107-H57)&lt;='Instruções'!$B$25)*(ABS('Registo Interno'!$I$8:$I$107-I57)&lt;='Instruções'!$B$25)),0))</f>
        <v/>
      </c>
      <c r="U57" s="8">
        <f>IF(R57="","",IFERROR(COUNTIF($R$8:$R$107,R57),0))</f>
        <v/>
      </c>
      <c r="V57" s="8">
        <f>IF(A57="","",IFERROR(IF(OR(R57="",F57="",G57="",H57="",I57=""),"Completar campos de conciliação",IF(S57=0,"Ausente do registo interno",IF(S57&gt;1,"Múltiplas candidatas no registo interno",IF(T57&gt;0,"Conciliada","Valores divergentes")))),"Rever dados"))</f>
        <v/>
      </c>
      <c r="W57" s="8">
        <f>IF(A57="","",IFERROR(IF(OR(G57="",H57="",I57=""),"Campos de valor incompletos",IF(ABS(I57-(G57+H57))&lt;='Instruções'!$B$25,"OK","Rever diferença base + IVA")),"Rever valores"))</f>
        <v/>
      </c>
    </row>
    <row r="58">
      <c r="A58" s="9" t="n"/>
      <c r="B58" s="9" t="n"/>
      <c r="C58" s="10" t="n"/>
      <c r="D58" s="9" t="n"/>
      <c r="E58" s="9" t="n"/>
      <c r="F58" s="26" t="n"/>
      <c r="G58" s="27" t="n"/>
      <c r="H58" s="27" t="n"/>
      <c r="I58" s="27" t="n"/>
      <c r="J58" s="13" t="n"/>
      <c r="K58" s="14" t="n"/>
      <c r="L58" s="28">
        <f>IF(A58="","",IFERROR(I58*K58,""))</f>
        <v/>
      </c>
      <c r="M58" s="13" t="n"/>
      <c r="N58" s="10" t="n"/>
      <c r="O58" s="10" t="n"/>
      <c r="P58" s="26" t="n"/>
      <c r="Q58" s="13" t="n"/>
      <c r="R58" s="8">
        <f>IF(OR(A58="",B58="",E58=""),"",IFERROR(TRIM(B58)&amp;"|"&amp;UPPER(TRIM(E58)),""))</f>
        <v/>
      </c>
      <c r="S58" s="8">
        <f>IF(R58="","",IFERROR(COUNTIF('Registo Interno'!$P$8:$P$107,R58),0))</f>
        <v/>
      </c>
      <c r="T58" s="8">
        <f>IF(OR(R58="",F58="",G58="",H58="",I58=""),"",IFERROR(SUMPRODUCT(('Registo Interno'!$P$8:$P$107=R58)*(INT('Registo Interno'!$F$8:$F$107)=INT(F58))*(ABS('Registo Interno'!$G$8:$G$107-G58)&lt;='Instruções'!$B$25)*(ABS('Registo Interno'!$H$8:$H$107-H58)&lt;='Instruções'!$B$25)*(ABS('Registo Interno'!$I$8:$I$107-I58)&lt;='Instruções'!$B$25)),0))</f>
        <v/>
      </c>
      <c r="U58" s="8">
        <f>IF(R58="","",IFERROR(COUNTIF($R$8:$R$107,R58),0))</f>
        <v/>
      </c>
      <c r="V58" s="8">
        <f>IF(A58="","",IFERROR(IF(OR(R58="",F58="",G58="",H58="",I58=""),"Completar campos de conciliação",IF(S58=0,"Ausente do registo interno",IF(S58&gt;1,"Múltiplas candidatas no registo interno",IF(T58&gt;0,"Conciliada","Valores divergentes")))),"Rever dados"))</f>
        <v/>
      </c>
      <c r="W58" s="8">
        <f>IF(A58="","",IFERROR(IF(OR(G58="",H58="",I58=""),"Campos de valor incompletos",IF(ABS(I58-(G58+H58))&lt;='Instruções'!$B$25,"OK","Rever diferença base + IVA")),"Rever valores"))</f>
        <v/>
      </c>
    </row>
    <row r="59">
      <c r="A59" s="9" t="n"/>
      <c r="B59" s="9" t="n"/>
      <c r="C59" s="10" t="n"/>
      <c r="D59" s="9" t="n"/>
      <c r="E59" s="9" t="n"/>
      <c r="F59" s="26" t="n"/>
      <c r="G59" s="27" t="n"/>
      <c r="H59" s="27" t="n"/>
      <c r="I59" s="27" t="n"/>
      <c r="J59" s="13" t="n"/>
      <c r="K59" s="14" t="n"/>
      <c r="L59" s="28">
        <f>IF(A59="","",IFERROR(I59*K59,""))</f>
        <v/>
      </c>
      <c r="M59" s="13" t="n"/>
      <c r="N59" s="10" t="n"/>
      <c r="O59" s="10" t="n"/>
      <c r="P59" s="26" t="n"/>
      <c r="Q59" s="13" t="n"/>
      <c r="R59" s="8">
        <f>IF(OR(A59="",B59="",E59=""),"",IFERROR(TRIM(B59)&amp;"|"&amp;UPPER(TRIM(E59)),""))</f>
        <v/>
      </c>
      <c r="S59" s="8">
        <f>IF(R59="","",IFERROR(COUNTIF('Registo Interno'!$P$8:$P$107,R59),0))</f>
        <v/>
      </c>
      <c r="T59" s="8">
        <f>IF(OR(R59="",F59="",G59="",H59="",I59=""),"",IFERROR(SUMPRODUCT(('Registo Interno'!$P$8:$P$107=R59)*(INT('Registo Interno'!$F$8:$F$107)=INT(F59))*(ABS('Registo Interno'!$G$8:$G$107-G59)&lt;='Instruções'!$B$25)*(ABS('Registo Interno'!$H$8:$H$107-H59)&lt;='Instruções'!$B$25)*(ABS('Registo Interno'!$I$8:$I$107-I59)&lt;='Instruções'!$B$25)),0))</f>
        <v/>
      </c>
      <c r="U59" s="8">
        <f>IF(R59="","",IFERROR(COUNTIF($R$8:$R$107,R59),0))</f>
        <v/>
      </c>
      <c r="V59" s="8">
        <f>IF(A59="","",IFERROR(IF(OR(R59="",F59="",G59="",H59="",I59=""),"Completar campos de conciliação",IF(S59=0,"Ausente do registo interno",IF(S59&gt;1,"Múltiplas candidatas no registo interno",IF(T59&gt;0,"Conciliada","Valores divergentes")))),"Rever dados"))</f>
        <v/>
      </c>
      <c r="W59" s="8">
        <f>IF(A59="","",IFERROR(IF(OR(G59="",H59="",I59=""),"Campos de valor incompletos",IF(ABS(I59-(G59+H59))&lt;='Instruções'!$B$25,"OK","Rever diferença base + IVA")),"Rever valores"))</f>
        <v/>
      </c>
    </row>
    <row r="60">
      <c r="A60" s="9" t="n"/>
      <c r="B60" s="9" t="n"/>
      <c r="C60" s="10" t="n"/>
      <c r="D60" s="9" t="n"/>
      <c r="E60" s="9" t="n"/>
      <c r="F60" s="26" t="n"/>
      <c r="G60" s="27" t="n"/>
      <c r="H60" s="27" t="n"/>
      <c r="I60" s="27" t="n"/>
      <c r="J60" s="13" t="n"/>
      <c r="K60" s="14" t="n"/>
      <c r="L60" s="28">
        <f>IF(A60="","",IFERROR(I60*K60,""))</f>
        <v/>
      </c>
      <c r="M60" s="13" t="n"/>
      <c r="N60" s="10" t="n"/>
      <c r="O60" s="10" t="n"/>
      <c r="P60" s="26" t="n"/>
      <c r="Q60" s="13" t="n"/>
      <c r="R60" s="8">
        <f>IF(OR(A60="",B60="",E60=""),"",IFERROR(TRIM(B60)&amp;"|"&amp;UPPER(TRIM(E60)),""))</f>
        <v/>
      </c>
      <c r="S60" s="8">
        <f>IF(R60="","",IFERROR(COUNTIF('Registo Interno'!$P$8:$P$107,R60),0))</f>
        <v/>
      </c>
      <c r="T60" s="8">
        <f>IF(OR(R60="",F60="",G60="",H60="",I60=""),"",IFERROR(SUMPRODUCT(('Registo Interno'!$P$8:$P$107=R60)*(INT('Registo Interno'!$F$8:$F$107)=INT(F60))*(ABS('Registo Interno'!$G$8:$G$107-G60)&lt;='Instruções'!$B$25)*(ABS('Registo Interno'!$H$8:$H$107-H60)&lt;='Instruções'!$B$25)*(ABS('Registo Interno'!$I$8:$I$107-I60)&lt;='Instruções'!$B$25)),0))</f>
        <v/>
      </c>
      <c r="U60" s="8">
        <f>IF(R60="","",IFERROR(COUNTIF($R$8:$R$107,R60),0))</f>
        <v/>
      </c>
      <c r="V60" s="8">
        <f>IF(A60="","",IFERROR(IF(OR(R60="",F60="",G60="",H60="",I60=""),"Completar campos de conciliação",IF(S60=0,"Ausente do registo interno",IF(S60&gt;1,"Múltiplas candidatas no registo interno",IF(T60&gt;0,"Conciliada","Valores divergentes")))),"Rever dados"))</f>
        <v/>
      </c>
      <c r="W60" s="8">
        <f>IF(A60="","",IFERROR(IF(OR(G60="",H60="",I60=""),"Campos de valor incompletos",IF(ABS(I60-(G60+H60))&lt;='Instruções'!$B$25,"OK","Rever diferença base + IVA")),"Rever valores"))</f>
        <v/>
      </c>
    </row>
    <row r="61">
      <c r="A61" s="9" t="n"/>
      <c r="B61" s="9" t="n"/>
      <c r="C61" s="10" t="n"/>
      <c r="D61" s="9" t="n"/>
      <c r="E61" s="9" t="n"/>
      <c r="F61" s="26" t="n"/>
      <c r="G61" s="27" t="n"/>
      <c r="H61" s="27" t="n"/>
      <c r="I61" s="27" t="n"/>
      <c r="J61" s="13" t="n"/>
      <c r="K61" s="14" t="n"/>
      <c r="L61" s="28">
        <f>IF(A61="","",IFERROR(I61*K61,""))</f>
        <v/>
      </c>
      <c r="M61" s="13" t="n"/>
      <c r="N61" s="10" t="n"/>
      <c r="O61" s="10" t="n"/>
      <c r="P61" s="26" t="n"/>
      <c r="Q61" s="13" t="n"/>
      <c r="R61" s="8">
        <f>IF(OR(A61="",B61="",E61=""),"",IFERROR(TRIM(B61)&amp;"|"&amp;UPPER(TRIM(E61)),""))</f>
        <v/>
      </c>
      <c r="S61" s="8">
        <f>IF(R61="","",IFERROR(COUNTIF('Registo Interno'!$P$8:$P$107,R61),0))</f>
        <v/>
      </c>
      <c r="T61" s="8">
        <f>IF(OR(R61="",F61="",G61="",H61="",I61=""),"",IFERROR(SUMPRODUCT(('Registo Interno'!$P$8:$P$107=R61)*(INT('Registo Interno'!$F$8:$F$107)=INT(F61))*(ABS('Registo Interno'!$G$8:$G$107-G61)&lt;='Instruções'!$B$25)*(ABS('Registo Interno'!$H$8:$H$107-H61)&lt;='Instruções'!$B$25)*(ABS('Registo Interno'!$I$8:$I$107-I61)&lt;='Instruções'!$B$25)),0))</f>
        <v/>
      </c>
      <c r="U61" s="8">
        <f>IF(R61="","",IFERROR(COUNTIF($R$8:$R$107,R61),0))</f>
        <v/>
      </c>
      <c r="V61" s="8">
        <f>IF(A61="","",IFERROR(IF(OR(R61="",F61="",G61="",H61="",I61=""),"Completar campos de conciliação",IF(S61=0,"Ausente do registo interno",IF(S61&gt;1,"Múltiplas candidatas no registo interno",IF(T61&gt;0,"Conciliada","Valores divergentes")))),"Rever dados"))</f>
        <v/>
      </c>
      <c r="W61" s="8">
        <f>IF(A61="","",IFERROR(IF(OR(G61="",H61="",I61=""),"Campos de valor incompletos",IF(ABS(I61-(G61+H61))&lt;='Instruções'!$B$25,"OK","Rever diferença base + IVA")),"Rever valores"))</f>
        <v/>
      </c>
    </row>
    <row r="62">
      <c r="A62" s="9" t="n"/>
      <c r="B62" s="9" t="n"/>
      <c r="C62" s="10" t="n"/>
      <c r="D62" s="9" t="n"/>
      <c r="E62" s="9" t="n"/>
      <c r="F62" s="26" t="n"/>
      <c r="G62" s="27" t="n"/>
      <c r="H62" s="27" t="n"/>
      <c r="I62" s="27" t="n"/>
      <c r="J62" s="13" t="n"/>
      <c r="K62" s="14" t="n"/>
      <c r="L62" s="28">
        <f>IF(A62="","",IFERROR(I62*K62,""))</f>
        <v/>
      </c>
      <c r="M62" s="13" t="n"/>
      <c r="N62" s="10" t="n"/>
      <c r="O62" s="10" t="n"/>
      <c r="P62" s="26" t="n"/>
      <c r="Q62" s="13" t="n"/>
      <c r="R62" s="8">
        <f>IF(OR(A62="",B62="",E62=""),"",IFERROR(TRIM(B62)&amp;"|"&amp;UPPER(TRIM(E62)),""))</f>
        <v/>
      </c>
      <c r="S62" s="8">
        <f>IF(R62="","",IFERROR(COUNTIF('Registo Interno'!$P$8:$P$107,R62),0))</f>
        <v/>
      </c>
      <c r="T62" s="8">
        <f>IF(OR(R62="",F62="",G62="",H62="",I62=""),"",IFERROR(SUMPRODUCT(('Registo Interno'!$P$8:$P$107=R62)*(INT('Registo Interno'!$F$8:$F$107)=INT(F62))*(ABS('Registo Interno'!$G$8:$G$107-G62)&lt;='Instruções'!$B$25)*(ABS('Registo Interno'!$H$8:$H$107-H62)&lt;='Instruções'!$B$25)*(ABS('Registo Interno'!$I$8:$I$107-I62)&lt;='Instruções'!$B$25)),0))</f>
        <v/>
      </c>
      <c r="U62" s="8">
        <f>IF(R62="","",IFERROR(COUNTIF($R$8:$R$107,R62),0))</f>
        <v/>
      </c>
      <c r="V62" s="8">
        <f>IF(A62="","",IFERROR(IF(OR(R62="",F62="",G62="",H62="",I62=""),"Completar campos de conciliação",IF(S62=0,"Ausente do registo interno",IF(S62&gt;1,"Múltiplas candidatas no registo interno",IF(T62&gt;0,"Conciliada","Valores divergentes")))),"Rever dados"))</f>
        <v/>
      </c>
      <c r="W62" s="8">
        <f>IF(A62="","",IFERROR(IF(OR(G62="",H62="",I62=""),"Campos de valor incompletos",IF(ABS(I62-(G62+H62))&lt;='Instruções'!$B$25,"OK","Rever diferença base + IVA")),"Rever valores"))</f>
        <v/>
      </c>
    </row>
    <row r="63">
      <c r="A63" s="9" t="n"/>
      <c r="B63" s="9" t="n"/>
      <c r="C63" s="10" t="n"/>
      <c r="D63" s="9" t="n"/>
      <c r="E63" s="9" t="n"/>
      <c r="F63" s="26" t="n"/>
      <c r="G63" s="27" t="n"/>
      <c r="H63" s="27" t="n"/>
      <c r="I63" s="27" t="n"/>
      <c r="J63" s="13" t="n"/>
      <c r="K63" s="14" t="n"/>
      <c r="L63" s="28">
        <f>IF(A63="","",IFERROR(I63*K63,""))</f>
        <v/>
      </c>
      <c r="M63" s="13" t="n"/>
      <c r="N63" s="10" t="n"/>
      <c r="O63" s="10" t="n"/>
      <c r="P63" s="26" t="n"/>
      <c r="Q63" s="13" t="n"/>
      <c r="R63" s="8">
        <f>IF(OR(A63="",B63="",E63=""),"",IFERROR(TRIM(B63)&amp;"|"&amp;UPPER(TRIM(E63)),""))</f>
        <v/>
      </c>
      <c r="S63" s="8">
        <f>IF(R63="","",IFERROR(COUNTIF('Registo Interno'!$P$8:$P$107,R63),0))</f>
        <v/>
      </c>
      <c r="T63" s="8">
        <f>IF(OR(R63="",F63="",G63="",H63="",I63=""),"",IFERROR(SUMPRODUCT(('Registo Interno'!$P$8:$P$107=R63)*(INT('Registo Interno'!$F$8:$F$107)=INT(F63))*(ABS('Registo Interno'!$G$8:$G$107-G63)&lt;='Instruções'!$B$25)*(ABS('Registo Interno'!$H$8:$H$107-H63)&lt;='Instruções'!$B$25)*(ABS('Registo Interno'!$I$8:$I$107-I63)&lt;='Instruções'!$B$25)),0))</f>
        <v/>
      </c>
      <c r="U63" s="8">
        <f>IF(R63="","",IFERROR(COUNTIF($R$8:$R$107,R63),0))</f>
        <v/>
      </c>
      <c r="V63" s="8">
        <f>IF(A63="","",IFERROR(IF(OR(R63="",F63="",G63="",H63="",I63=""),"Completar campos de conciliação",IF(S63=0,"Ausente do registo interno",IF(S63&gt;1,"Múltiplas candidatas no registo interno",IF(T63&gt;0,"Conciliada","Valores divergentes")))),"Rever dados"))</f>
        <v/>
      </c>
      <c r="W63" s="8">
        <f>IF(A63="","",IFERROR(IF(OR(G63="",H63="",I63=""),"Campos de valor incompletos",IF(ABS(I63-(G63+H63))&lt;='Instruções'!$B$25,"OK","Rever diferença base + IVA")),"Rever valores"))</f>
        <v/>
      </c>
    </row>
    <row r="64">
      <c r="A64" s="9" t="n"/>
      <c r="B64" s="9" t="n"/>
      <c r="C64" s="10" t="n"/>
      <c r="D64" s="9" t="n"/>
      <c r="E64" s="9" t="n"/>
      <c r="F64" s="26" t="n"/>
      <c r="G64" s="27" t="n"/>
      <c r="H64" s="27" t="n"/>
      <c r="I64" s="27" t="n"/>
      <c r="J64" s="13" t="n"/>
      <c r="K64" s="14" t="n"/>
      <c r="L64" s="28">
        <f>IF(A64="","",IFERROR(I64*K64,""))</f>
        <v/>
      </c>
      <c r="M64" s="13" t="n"/>
      <c r="N64" s="10" t="n"/>
      <c r="O64" s="10" t="n"/>
      <c r="P64" s="26" t="n"/>
      <c r="Q64" s="13" t="n"/>
      <c r="R64" s="8">
        <f>IF(OR(A64="",B64="",E64=""),"",IFERROR(TRIM(B64)&amp;"|"&amp;UPPER(TRIM(E64)),""))</f>
        <v/>
      </c>
      <c r="S64" s="8">
        <f>IF(R64="","",IFERROR(COUNTIF('Registo Interno'!$P$8:$P$107,R64),0))</f>
        <v/>
      </c>
      <c r="T64" s="8">
        <f>IF(OR(R64="",F64="",G64="",H64="",I64=""),"",IFERROR(SUMPRODUCT(('Registo Interno'!$P$8:$P$107=R64)*(INT('Registo Interno'!$F$8:$F$107)=INT(F64))*(ABS('Registo Interno'!$G$8:$G$107-G64)&lt;='Instruções'!$B$25)*(ABS('Registo Interno'!$H$8:$H$107-H64)&lt;='Instruções'!$B$25)*(ABS('Registo Interno'!$I$8:$I$107-I64)&lt;='Instruções'!$B$25)),0))</f>
        <v/>
      </c>
      <c r="U64" s="8">
        <f>IF(R64="","",IFERROR(COUNTIF($R$8:$R$107,R64),0))</f>
        <v/>
      </c>
      <c r="V64" s="8">
        <f>IF(A64="","",IFERROR(IF(OR(R64="",F64="",G64="",H64="",I64=""),"Completar campos de conciliação",IF(S64=0,"Ausente do registo interno",IF(S64&gt;1,"Múltiplas candidatas no registo interno",IF(T64&gt;0,"Conciliada","Valores divergentes")))),"Rever dados"))</f>
        <v/>
      </c>
      <c r="W64" s="8">
        <f>IF(A64="","",IFERROR(IF(OR(G64="",H64="",I64=""),"Campos de valor incompletos",IF(ABS(I64-(G64+H64))&lt;='Instruções'!$B$25,"OK","Rever diferença base + IVA")),"Rever valores"))</f>
        <v/>
      </c>
    </row>
    <row r="65">
      <c r="A65" s="9" t="n"/>
      <c r="B65" s="9" t="n"/>
      <c r="C65" s="10" t="n"/>
      <c r="D65" s="9" t="n"/>
      <c r="E65" s="9" t="n"/>
      <c r="F65" s="26" t="n"/>
      <c r="G65" s="27" t="n"/>
      <c r="H65" s="27" t="n"/>
      <c r="I65" s="27" t="n"/>
      <c r="J65" s="13" t="n"/>
      <c r="K65" s="14" t="n"/>
      <c r="L65" s="28">
        <f>IF(A65="","",IFERROR(I65*K65,""))</f>
        <v/>
      </c>
      <c r="M65" s="13" t="n"/>
      <c r="N65" s="10" t="n"/>
      <c r="O65" s="10" t="n"/>
      <c r="P65" s="26" t="n"/>
      <c r="Q65" s="13" t="n"/>
      <c r="R65" s="8">
        <f>IF(OR(A65="",B65="",E65=""),"",IFERROR(TRIM(B65)&amp;"|"&amp;UPPER(TRIM(E65)),""))</f>
        <v/>
      </c>
      <c r="S65" s="8">
        <f>IF(R65="","",IFERROR(COUNTIF('Registo Interno'!$P$8:$P$107,R65),0))</f>
        <v/>
      </c>
      <c r="T65" s="8">
        <f>IF(OR(R65="",F65="",G65="",H65="",I65=""),"",IFERROR(SUMPRODUCT(('Registo Interno'!$P$8:$P$107=R65)*(INT('Registo Interno'!$F$8:$F$107)=INT(F65))*(ABS('Registo Interno'!$G$8:$G$107-G65)&lt;='Instruções'!$B$25)*(ABS('Registo Interno'!$H$8:$H$107-H65)&lt;='Instruções'!$B$25)*(ABS('Registo Interno'!$I$8:$I$107-I65)&lt;='Instruções'!$B$25)),0))</f>
        <v/>
      </c>
      <c r="U65" s="8">
        <f>IF(R65="","",IFERROR(COUNTIF($R$8:$R$107,R65),0))</f>
        <v/>
      </c>
      <c r="V65" s="8">
        <f>IF(A65="","",IFERROR(IF(OR(R65="",F65="",G65="",H65="",I65=""),"Completar campos de conciliação",IF(S65=0,"Ausente do registo interno",IF(S65&gt;1,"Múltiplas candidatas no registo interno",IF(T65&gt;0,"Conciliada","Valores divergentes")))),"Rever dados"))</f>
        <v/>
      </c>
      <c r="W65" s="8">
        <f>IF(A65="","",IFERROR(IF(OR(G65="",H65="",I65=""),"Campos de valor incompletos",IF(ABS(I65-(G65+H65))&lt;='Instruções'!$B$25,"OK","Rever diferença base + IVA")),"Rever valores"))</f>
        <v/>
      </c>
    </row>
    <row r="66">
      <c r="A66" s="9" t="n"/>
      <c r="B66" s="9" t="n"/>
      <c r="C66" s="10" t="n"/>
      <c r="D66" s="9" t="n"/>
      <c r="E66" s="9" t="n"/>
      <c r="F66" s="26" t="n"/>
      <c r="G66" s="27" t="n"/>
      <c r="H66" s="27" t="n"/>
      <c r="I66" s="27" t="n"/>
      <c r="J66" s="13" t="n"/>
      <c r="K66" s="14" t="n"/>
      <c r="L66" s="28">
        <f>IF(A66="","",IFERROR(I66*K66,""))</f>
        <v/>
      </c>
      <c r="M66" s="13" t="n"/>
      <c r="N66" s="10" t="n"/>
      <c r="O66" s="10" t="n"/>
      <c r="P66" s="26" t="n"/>
      <c r="Q66" s="13" t="n"/>
      <c r="R66" s="8">
        <f>IF(OR(A66="",B66="",E66=""),"",IFERROR(TRIM(B66)&amp;"|"&amp;UPPER(TRIM(E66)),""))</f>
        <v/>
      </c>
      <c r="S66" s="8">
        <f>IF(R66="","",IFERROR(COUNTIF('Registo Interno'!$P$8:$P$107,R66),0))</f>
        <v/>
      </c>
      <c r="T66" s="8">
        <f>IF(OR(R66="",F66="",G66="",H66="",I66=""),"",IFERROR(SUMPRODUCT(('Registo Interno'!$P$8:$P$107=R66)*(INT('Registo Interno'!$F$8:$F$107)=INT(F66))*(ABS('Registo Interno'!$G$8:$G$107-G66)&lt;='Instruções'!$B$25)*(ABS('Registo Interno'!$H$8:$H$107-H66)&lt;='Instruções'!$B$25)*(ABS('Registo Interno'!$I$8:$I$107-I66)&lt;='Instruções'!$B$25)),0))</f>
        <v/>
      </c>
      <c r="U66" s="8">
        <f>IF(R66="","",IFERROR(COUNTIF($R$8:$R$107,R66),0))</f>
        <v/>
      </c>
      <c r="V66" s="8">
        <f>IF(A66="","",IFERROR(IF(OR(R66="",F66="",G66="",H66="",I66=""),"Completar campos de conciliação",IF(S66=0,"Ausente do registo interno",IF(S66&gt;1,"Múltiplas candidatas no registo interno",IF(T66&gt;0,"Conciliada","Valores divergentes")))),"Rever dados"))</f>
        <v/>
      </c>
      <c r="W66" s="8">
        <f>IF(A66="","",IFERROR(IF(OR(G66="",H66="",I66=""),"Campos de valor incompletos",IF(ABS(I66-(G66+H66))&lt;='Instruções'!$B$25,"OK","Rever diferença base + IVA")),"Rever valores"))</f>
        <v/>
      </c>
    </row>
    <row r="67">
      <c r="A67" s="9" t="n"/>
      <c r="B67" s="9" t="n"/>
      <c r="C67" s="10" t="n"/>
      <c r="D67" s="9" t="n"/>
      <c r="E67" s="9" t="n"/>
      <c r="F67" s="26" t="n"/>
      <c r="G67" s="27" t="n"/>
      <c r="H67" s="27" t="n"/>
      <c r="I67" s="27" t="n"/>
      <c r="J67" s="13" t="n"/>
      <c r="K67" s="14" t="n"/>
      <c r="L67" s="28">
        <f>IF(A67="","",IFERROR(I67*K67,""))</f>
        <v/>
      </c>
      <c r="M67" s="13" t="n"/>
      <c r="N67" s="10" t="n"/>
      <c r="O67" s="10" t="n"/>
      <c r="P67" s="26" t="n"/>
      <c r="Q67" s="13" t="n"/>
      <c r="R67" s="8">
        <f>IF(OR(A67="",B67="",E67=""),"",IFERROR(TRIM(B67)&amp;"|"&amp;UPPER(TRIM(E67)),""))</f>
        <v/>
      </c>
      <c r="S67" s="8">
        <f>IF(R67="","",IFERROR(COUNTIF('Registo Interno'!$P$8:$P$107,R67),0))</f>
        <v/>
      </c>
      <c r="T67" s="8">
        <f>IF(OR(R67="",F67="",G67="",H67="",I67=""),"",IFERROR(SUMPRODUCT(('Registo Interno'!$P$8:$P$107=R67)*(INT('Registo Interno'!$F$8:$F$107)=INT(F67))*(ABS('Registo Interno'!$G$8:$G$107-G67)&lt;='Instruções'!$B$25)*(ABS('Registo Interno'!$H$8:$H$107-H67)&lt;='Instruções'!$B$25)*(ABS('Registo Interno'!$I$8:$I$107-I67)&lt;='Instruções'!$B$25)),0))</f>
        <v/>
      </c>
      <c r="U67" s="8">
        <f>IF(R67="","",IFERROR(COUNTIF($R$8:$R$107,R67),0))</f>
        <v/>
      </c>
      <c r="V67" s="8">
        <f>IF(A67="","",IFERROR(IF(OR(R67="",F67="",G67="",H67="",I67=""),"Completar campos de conciliação",IF(S67=0,"Ausente do registo interno",IF(S67&gt;1,"Múltiplas candidatas no registo interno",IF(T67&gt;0,"Conciliada","Valores divergentes")))),"Rever dados"))</f>
        <v/>
      </c>
      <c r="W67" s="8">
        <f>IF(A67="","",IFERROR(IF(OR(G67="",H67="",I67=""),"Campos de valor incompletos",IF(ABS(I67-(G67+H67))&lt;='Instruções'!$B$25,"OK","Rever diferença base + IVA")),"Rever valores"))</f>
        <v/>
      </c>
    </row>
    <row r="68">
      <c r="A68" s="9" t="n"/>
      <c r="B68" s="9" t="n"/>
      <c r="C68" s="10" t="n"/>
      <c r="D68" s="9" t="n"/>
      <c r="E68" s="9" t="n"/>
      <c r="F68" s="26" t="n"/>
      <c r="G68" s="27" t="n"/>
      <c r="H68" s="27" t="n"/>
      <c r="I68" s="27" t="n"/>
      <c r="J68" s="13" t="n"/>
      <c r="K68" s="14" t="n"/>
      <c r="L68" s="28">
        <f>IF(A68="","",IFERROR(I68*K68,""))</f>
        <v/>
      </c>
      <c r="M68" s="13" t="n"/>
      <c r="N68" s="10" t="n"/>
      <c r="O68" s="10" t="n"/>
      <c r="P68" s="26" t="n"/>
      <c r="Q68" s="13" t="n"/>
      <c r="R68" s="8">
        <f>IF(OR(A68="",B68="",E68=""),"",IFERROR(TRIM(B68)&amp;"|"&amp;UPPER(TRIM(E68)),""))</f>
        <v/>
      </c>
      <c r="S68" s="8">
        <f>IF(R68="","",IFERROR(COUNTIF('Registo Interno'!$P$8:$P$107,R68),0))</f>
        <v/>
      </c>
      <c r="T68" s="8">
        <f>IF(OR(R68="",F68="",G68="",H68="",I68=""),"",IFERROR(SUMPRODUCT(('Registo Interno'!$P$8:$P$107=R68)*(INT('Registo Interno'!$F$8:$F$107)=INT(F68))*(ABS('Registo Interno'!$G$8:$G$107-G68)&lt;='Instruções'!$B$25)*(ABS('Registo Interno'!$H$8:$H$107-H68)&lt;='Instruções'!$B$25)*(ABS('Registo Interno'!$I$8:$I$107-I68)&lt;='Instruções'!$B$25)),0))</f>
        <v/>
      </c>
      <c r="U68" s="8">
        <f>IF(R68="","",IFERROR(COUNTIF($R$8:$R$107,R68),0))</f>
        <v/>
      </c>
      <c r="V68" s="8">
        <f>IF(A68="","",IFERROR(IF(OR(R68="",F68="",G68="",H68="",I68=""),"Completar campos de conciliação",IF(S68=0,"Ausente do registo interno",IF(S68&gt;1,"Múltiplas candidatas no registo interno",IF(T68&gt;0,"Conciliada","Valores divergentes")))),"Rever dados"))</f>
        <v/>
      </c>
      <c r="W68" s="8">
        <f>IF(A68="","",IFERROR(IF(OR(G68="",H68="",I68=""),"Campos de valor incompletos",IF(ABS(I68-(G68+H68))&lt;='Instruções'!$B$25,"OK","Rever diferença base + IVA")),"Rever valores"))</f>
        <v/>
      </c>
    </row>
    <row r="69">
      <c r="A69" s="9" t="n"/>
      <c r="B69" s="9" t="n"/>
      <c r="C69" s="10" t="n"/>
      <c r="D69" s="9" t="n"/>
      <c r="E69" s="9" t="n"/>
      <c r="F69" s="26" t="n"/>
      <c r="G69" s="27" t="n"/>
      <c r="H69" s="27" t="n"/>
      <c r="I69" s="27" t="n"/>
      <c r="J69" s="13" t="n"/>
      <c r="K69" s="14" t="n"/>
      <c r="L69" s="28">
        <f>IF(A69="","",IFERROR(I69*K69,""))</f>
        <v/>
      </c>
      <c r="M69" s="13" t="n"/>
      <c r="N69" s="10" t="n"/>
      <c r="O69" s="10" t="n"/>
      <c r="P69" s="26" t="n"/>
      <c r="Q69" s="13" t="n"/>
      <c r="R69" s="8">
        <f>IF(OR(A69="",B69="",E69=""),"",IFERROR(TRIM(B69)&amp;"|"&amp;UPPER(TRIM(E69)),""))</f>
        <v/>
      </c>
      <c r="S69" s="8">
        <f>IF(R69="","",IFERROR(COUNTIF('Registo Interno'!$P$8:$P$107,R69),0))</f>
        <v/>
      </c>
      <c r="T69" s="8">
        <f>IF(OR(R69="",F69="",G69="",H69="",I69=""),"",IFERROR(SUMPRODUCT(('Registo Interno'!$P$8:$P$107=R69)*(INT('Registo Interno'!$F$8:$F$107)=INT(F69))*(ABS('Registo Interno'!$G$8:$G$107-G69)&lt;='Instruções'!$B$25)*(ABS('Registo Interno'!$H$8:$H$107-H69)&lt;='Instruções'!$B$25)*(ABS('Registo Interno'!$I$8:$I$107-I69)&lt;='Instruções'!$B$25)),0))</f>
        <v/>
      </c>
      <c r="U69" s="8">
        <f>IF(R69="","",IFERROR(COUNTIF($R$8:$R$107,R69),0))</f>
        <v/>
      </c>
      <c r="V69" s="8">
        <f>IF(A69="","",IFERROR(IF(OR(R69="",F69="",G69="",H69="",I69=""),"Completar campos de conciliação",IF(S69=0,"Ausente do registo interno",IF(S69&gt;1,"Múltiplas candidatas no registo interno",IF(T69&gt;0,"Conciliada","Valores divergentes")))),"Rever dados"))</f>
        <v/>
      </c>
      <c r="W69" s="8">
        <f>IF(A69="","",IFERROR(IF(OR(G69="",H69="",I69=""),"Campos de valor incompletos",IF(ABS(I69-(G69+H69))&lt;='Instruções'!$B$25,"OK","Rever diferença base + IVA")),"Rever valores"))</f>
        <v/>
      </c>
    </row>
    <row r="70">
      <c r="A70" s="9" t="n"/>
      <c r="B70" s="9" t="n"/>
      <c r="C70" s="10" t="n"/>
      <c r="D70" s="9" t="n"/>
      <c r="E70" s="9" t="n"/>
      <c r="F70" s="26" t="n"/>
      <c r="G70" s="27" t="n"/>
      <c r="H70" s="27" t="n"/>
      <c r="I70" s="27" t="n"/>
      <c r="J70" s="13" t="n"/>
      <c r="K70" s="14" t="n"/>
      <c r="L70" s="28">
        <f>IF(A70="","",IFERROR(I70*K70,""))</f>
        <v/>
      </c>
      <c r="M70" s="13" t="n"/>
      <c r="N70" s="10" t="n"/>
      <c r="O70" s="10" t="n"/>
      <c r="P70" s="26" t="n"/>
      <c r="Q70" s="13" t="n"/>
      <c r="R70" s="8">
        <f>IF(OR(A70="",B70="",E70=""),"",IFERROR(TRIM(B70)&amp;"|"&amp;UPPER(TRIM(E70)),""))</f>
        <v/>
      </c>
      <c r="S70" s="8">
        <f>IF(R70="","",IFERROR(COUNTIF('Registo Interno'!$P$8:$P$107,R70),0))</f>
        <v/>
      </c>
      <c r="T70" s="8">
        <f>IF(OR(R70="",F70="",G70="",H70="",I70=""),"",IFERROR(SUMPRODUCT(('Registo Interno'!$P$8:$P$107=R70)*(INT('Registo Interno'!$F$8:$F$107)=INT(F70))*(ABS('Registo Interno'!$G$8:$G$107-G70)&lt;='Instruções'!$B$25)*(ABS('Registo Interno'!$H$8:$H$107-H70)&lt;='Instruções'!$B$25)*(ABS('Registo Interno'!$I$8:$I$107-I70)&lt;='Instruções'!$B$25)),0))</f>
        <v/>
      </c>
      <c r="U70" s="8">
        <f>IF(R70="","",IFERROR(COUNTIF($R$8:$R$107,R70),0))</f>
        <v/>
      </c>
      <c r="V70" s="8">
        <f>IF(A70="","",IFERROR(IF(OR(R70="",F70="",G70="",H70="",I70=""),"Completar campos de conciliação",IF(S70=0,"Ausente do registo interno",IF(S70&gt;1,"Múltiplas candidatas no registo interno",IF(T70&gt;0,"Conciliada","Valores divergentes")))),"Rever dados"))</f>
        <v/>
      </c>
      <c r="W70" s="8">
        <f>IF(A70="","",IFERROR(IF(OR(G70="",H70="",I70=""),"Campos de valor incompletos",IF(ABS(I70-(G70+H70))&lt;='Instruções'!$B$25,"OK","Rever diferença base + IVA")),"Rever valores"))</f>
        <v/>
      </c>
    </row>
    <row r="71">
      <c r="A71" s="9" t="n"/>
      <c r="B71" s="9" t="n"/>
      <c r="C71" s="10" t="n"/>
      <c r="D71" s="9" t="n"/>
      <c r="E71" s="9" t="n"/>
      <c r="F71" s="26" t="n"/>
      <c r="G71" s="27" t="n"/>
      <c r="H71" s="27" t="n"/>
      <c r="I71" s="27" t="n"/>
      <c r="J71" s="13" t="n"/>
      <c r="K71" s="14" t="n"/>
      <c r="L71" s="28">
        <f>IF(A71="","",IFERROR(I71*K71,""))</f>
        <v/>
      </c>
      <c r="M71" s="13" t="n"/>
      <c r="N71" s="10" t="n"/>
      <c r="O71" s="10" t="n"/>
      <c r="P71" s="26" t="n"/>
      <c r="Q71" s="13" t="n"/>
      <c r="R71" s="8">
        <f>IF(OR(A71="",B71="",E71=""),"",IFERROR(TRIM(B71)&amp;"|"&amp;UPPER(TRIM(E71)),""))</f>
        <v/>
      </c>
      <c r="S71" s="8">
        <f>IF(R71="","",IFERROR(COUNTIF('Registo Interno'!$P$8:$P$107,R71),0))</f>
        <v/>
      </c>
      <c r="T71" s="8">
        <f>IF(OR(R71="",F71="",G71="",H71="",I71=""),"",IFERROR(SUMPRODUCT(('Registo Interno'!$P$8:$P$107=R71)*(INT('Registo Interno'!$F$8:$F$107)=INT(F71))*(ABS('Registo Interno'!$G$8:$G$107-G71)&lt;='Instruções'!$B$25)*(ABS('Registo Interno'!$H$8:$H$107-H71)&lt;='Instruções'!$B$25)*(ABS('Registo Interno'!$I$8:$I$107-I71)&lt;='Instruções'!$B$25)),0))</f>
        <v/>
      </c>
      <c r="U71" s="8">
        <f>IF(R71="","",IFERROR(COUNTIF($R$8:$R$107,R71),0))</f>
        <v/>
      </c>
      <c r="V71" s="8">
        <f>IF(A71="","",IFERROR(IF(OR(R71="",F71="",G71="",H71="",I71=""),"Completar campos de conciliação",IF(S71=0,"Ausente do registo interno",IF(S71&gt;1,"Múltiplas candidatas no registo interno",IF(T71&gt;0,"Conciliada","Valores divergentes")))),"Rever dados"))</f>
        <v/>
      </c>
      <c r="W71" s="8">
        <f>IF(A71="","",IFERROR(IF(OR(G71="",H71="",I71=""),"Campos de valor incompletos",IF(ABS(I71-(G71+H71))&lt;='Instruções'!$B$25,"OK","Rever diferença base + IVA")),"Rever valores"))</f>
        <v/>
      </c>
    </row>
    <row r="72">
      <c r="A72" s="9" t="n"/>
      <c r="B72" s="9" t="n"/>
      <c r="C72" s="10" t="n"/>
      <c r="D72" s="9" t="n"/>
      <c r="E72" s="9" t="n"/>
      <c r="F72" s="26" t="n"/>
      <c r="G72" s="27" t="n"/>
      <c r="H72" s="27" t="n"/>
      <c r="I72" s="27" t="n"/>
      <c r="J72" s="13" t="n"/>
      <c r="K72" s="14" t="n"/>
      <c r="L72" s="28">
        <f>IF(A72="","",IFERROR(I72*K72,""))</f>
        <v/>
      </c>
      <c r="M72" s="13" t="n"/>
      <c r="N72" s="10" t="n"/>
      <c r="O72" s="10" t="n"/>
      <c r="P72" s="26" t="n"/>
      <c r="Q72" s="13" t="n"/>
      <c r="R72" s="8">
        <f>IF(OR(A72="",B72="",E72=""),"",IFERROR(TRIM(B72)&amp;"|"&amp;UPPER(TRIM(E72)),""))</f>
        <v/>
      </c>
      <c r="S72" s="8">
        <f>IF(R72="","",IFERROR(COUNTIF('Registo Interno'!$P$8:$P$107,R72),0))</f>
        <v/>
      </c>
      <c r="T72" s="8">
        <f>IF(OR(R72="",F72="",G72="",H72="",I72=""),"",IFERROR(SUMPRODUCT(('Registo Interno'!$P$8:$P$107=R72)*(INT('Registo Interno'!$F$8:$F$107)=INT(F72))*(ABS('Registo Interno'!$G$8:$G$107-G72)&lt;='Instruções'!$B$25)*(ABS('Registo Interno'!$H$8:$H$107-H72)&lt;='Instruções'!$B$25)*(ABS('Registo Interno'!$I$8:$I$107-I72)&lt;='Instruções'!$B$25)),0))</f>
        <v/>
      </c>
      <c r="U72" s="8">
        <f>IF(R72="","",IFERROR(COUNTIF($R$8:$R$107,R72),0))</f>
        <v/>
      </c>
      <c r="V72" s="8">
        <f>IF(A72="","",IFERROR(IF(OR(R72="",F72="",G72="",H72="",I72=""),"Completar campos de conciliação",IF(S72=0,"Ausente do registo interno",IF(S72&gt;1,"Múltiplas candidatas no registo interno",IF(T72&gt;0,"Conciliada","Valores divergentes")))),"Rever dados"))</f>
        <v/>
      </c>
      <c r="W72" s="8">
        <f>IF(A72="","",IFERROR(IF(OR(G72="",H72="",I72=""),"Campos de valor incompletos",IF(ABS(I72-(G72+H72))&lt;='Instruções'!$B$25,"OK","Rever diferença base + IVA")),"Rever valores"))</f>
        <v/>
      </c>
    </row>
    <row r="73">
      <c r="A73" s="9" t="n"/>
      <c r="B73" s="9" t="n"/>
      <c r="C73" s="10" t="n"/>
      <c r="D73" s="9" t="n"/>
      <c r="E73" s="9" t="n"/>
      <c r="F73" s="26" t="n"/>
      <c r="G73" s="27" t="n"/>
      <c r="H73" s="27" t="n"/>
      <c r="I73" s="27" t="n"/>
      <c r="J73" s="13" t="n"/>
      <c r="K73" s="14" t="n"/>
      <c r="L73" s="28">
        <f>IF(A73="","",IFERROR(I73*K73,""))</f>
        <v/>
      </c>
      <c r="M73" s="13" t="n"/>
      <c r="N73" s="10" t="n"/>
      <c r="O73" s="10" t="n"/>
      <c r="P73" s="26" t="n"/>
      <c r="Q73" s="13" t="n"/>
      <c r="R73" s="8">
        <f>IF(OR(A73="",B73="",E73=""),"",IFERROR(TRIM(B73)&amp;"|"&amp;UPPER(TRIM(E73)),""))</f>
        <v/>
      </c>
      <c r="S73" s="8">
        <f>IF(R73="","",IFERROR(COUNTIF('Registo Interno'!$P$8:$P$107,R73),0))</f>
        <v/>
      </c>
      <c r="T73" s="8">
        <f>IF(OR(R73="",F73="",G73="",H73="",I73=""),"",IFERROR(SUMPRODUCT(('Registo Interno'!$P$8:$P$107=R73)*(INT('Registo Interno'!$F$8:$F$107)=INT(F73))*(ABS('Registo Interno'!$G$8:$G$107-G73)&lt;='Instruções'!$B$25)*(ABS('Registo Interno'!$H$8:$H$107-H73)&lt;='Instruções'!$B$25)*(ABS('Registo Interno'!$I$8:$I$107-I73)&lt;='Instruções'!$B$25)),0))</f>
        <v/>
      </c>
      <c r="U73" s="8">
        <f>IF(R73="","",IFERROR(COUNTIF($R$8:$R$107,R73),0))</f>
        <v/>
      </c>
      <c r="V73" s="8">
        <f>IF(A73="","",IFERROR(IF(OR(R73="",F73="",G73="",H73="",I73=""),"Completar campos de conciliação",IF(S73=0,"Ausente do registo interno",IF(S73&gt;1,"Múltiplas candidatas no registo interno",IF(T73&gt;0,"Conciliada","Valores divergentes")))),"Rever dados"))</f>
        <v/>
      </c>
      <c r="W73" s="8">
        <f>IF(A73="","",IFERROR(IF(OR(G73="",H73="",I73=""),"Campos de valor incompletos",IF(ABS(I73-(G73+H73))&lt;='Instruções'!$B$25,"OK","Rever diferença base + IVA")),"Rever valores"))</f>
        <v/>
      </c>
    </row>
    <row r="74">
      <c r="A74" s="9" t="n"/>
      <c r="B74" s="9" t="n"/>
      <c r="C74" s="10" t="n"/>
      <c r="D74" s="9" t="n"/>
      <c r="E74" s="9" t="n"/>
      <c r="F74" s="26" t="n"/>
      <c r="G74" s="27" t="n"/>
      <c r="H74" s="27" t="n"/>
      <c r="I74" s="27" t="n"/>
      <c r="J74" s="13" t="n"/>
      <c r="K74" s="14" t="n"/>
      <c r="L74" s="28">
        <f>IF(A74="","",IFERROR(I74*K74,""))</f>
        <v/>
      </c>
      <c r="M74" s="13" t="n"/>
      <c r="N74" s="10" t="n"/>
      <c r="O74" s="10" t="n"/>
      <c r="P74" s="26" t="n"/>
      <c r="Q74" s="13" t="n"/>
      <c r="R74" s="8">
        <f>IF(OR(A74="",B74="",E74=""),"",IFERROR(TRIM(B74)&amp;"|"&amp;UPPER(TRIM(E74)),""))</f>
        <v/>
      </c>
      <c r="S74" s="8">
        <f>IF(R74="","",IFERROR(COUNTIF('Registo Interno'!$P$8:$P$107,R74),0))</f>
        <v/>
      </c>
      <c r="T74" s="8">
        <f>IF(OR(R74="",F74="",G74="",H74="",I74=""),"",IFERROR(SUMPRODUCT(('Registo Interno'!$P$8:$P$107=R74)*(INT('Registo Interno'!$F$8:$F$107)=INT(F74))*(ABS('Registo Interno'!$G$8:$G$107-G74)&lt;='Instruções'!$B$25)*(ABS('Registo Interno'!$H$8:$H$107-H74)&lt;='Instruções'!$B$25)*(ABS('Registo Interno'!$I$8:$I$107-I74)&lt;='Instruções'!$B$25)),0))</f>
        <v/>
      </c>
      <c r="U74" s="8">
        <f>IF(R74="","",IFERROR(COUNTIF($R$8:$R$107,R74),0))</f>
        <v/>
      </c>
      <c r="V74" s="8">
        <f>IF(A74="","",IFERROR(IF(OR(R74="",F74="",G74="",H74="",I74=""),"Completar campos de conciliação",IF(S74=0,"Ausente do registo interno",IF(S74&gt;1,"Múltiplas candidatas no registo interno",IF(T74&gt;0,"Conciliada","Valores divergentes")))),"Rever dados"))</f>
        <v/>
      </c>
      <c r="W74" s="8">
        <f>IF(A74="","",IFERROR(IF(OR(G74="",H74="",I74=""),"Campos de valor incompletos",IF(ABS(I74-(G74+H74))&lt;='Instruções'!$B$25,"OK","Rever diferença base + IVA")),"Rever valores"))</f>
        <v/>
      </c>
    </row>
    <row r="75">
      <c r="A75" s="9" t="n"/>
      <c r="B75" s="9" t="n"/>
      <c r="C75" s="10" t="n"/>
      <c r="D75" s="9" t="n"/>
      <c r="E75" s="9" t="n"/>
      <c r="F75" s="26" t="n"/>
      <c r="G75" s="27" t="n"/>
      <c r="H75" s="27" t="n"/>
      <c r="I75" s="27" t="n"/>
      <c r="J75" s="13" t="n"/>
      <c r="K75" s="14" t="n"/>
      <c r="L75" s="28">
        <f>IF(A75="","",IFERROR(I75*K75,""))</f>
        <v/>
      </c>
      <c r="M75" s="13" t="n"/>
      <c r="N75" s="10" t="n"/>
      <c r="O75" s="10" t="n"/>
      <c r="P75" s="26" t="n"/>
      <c r="Q75" s="13" t="n"/>
      <c r="R75" s="8">
        <f>IF(OR(A75="",B75="",E75=""),"",IFERROR(TRIM(B75)&amp;"|"&amp;UPPER(TRIM(E75)),""))</f>
        <v/>
      </c>
      <c r="S75" s="8">
        <f>IF(R75="","",IFERROR(COUNTIF('Registo Interno'!$P$8:$P$107,R75),0))</f>
        <v/>
      </c>
      <c r="T75" s="8">
        <f>IF(OR(R75="",F75="",G75="",H75="",I75=""),"",IFERROR(SUMPRODUCT(('Registo Interno'!$P$8:$P$107=R75)*(INT('Registo Interno'!$F$8:$F$107)=INT(F75))*(ABS('Registo Interno'!$G$8:$G$107-G75)&lt;='Instruções'!$B$25)*(ABS('Registo Interno'!$H$8:$H$107-H75)&lt;='Instruções'!$B$25)*(ABS('Registo Interno'!$I$8:$I$107-I75)&lt;='Instruções'!$B$25)),0))</f>
        <v/>
      </c>
      <c r="U75" s="8">
        <f>IF(R75="","",IFERROR(COUNTIF($R$8:$R$107,R75),0))</f>
        <v/>
      </c>
      <c r="V75" s="8">
        <f>IF(A75="","",IFERROR(IF(OR(R75="",F75="",G75="",H75="",I75=""),"Completar campos de conciliação",IF(S75=0,"Ausente do registo interno",IF(S75&gt;1,"Múltiplas candidatas no registo interno",IF(T75&gt;0,"Conciliada","Valores divergentes")))),"Rever dados"))</f>
        <v/>
      </c>
      <c r="W75" s="8">
        <f>IF(A75="","",IFERROR(IF(OR(G75="",H75="",I75=""),"Campos de valor incompletos",IF(ABS(I75-(G75+H75))&lt;='Instruções'!$B$25,"OK","Rever diferença base + IVA")),"Rever valores"))</f>
        <v/>
      </c>
    </row>
    <row r="76">
      <c r="A76" s="9" t="n"/>
      <c r="B76" s="9" t="n"/>
      <c r="C76" s="10" t="n"/>
      <c r="D76" s="9" t="n"/>
      <c r="E76" s="9" t="n"/>
      <c r="F76" s="26" t="n"/>
      <c r="G76" s="27" t="n"/>
      <c r="H76" s="27" t="n"/>
      <c r="I76" s="27" t="n"/>
      <c r="J76" s="13" t="n"/>
      <c r="K76" s="14" t="n"/>
      <c r="L76" s="28">
        <f>IF(A76="","",IFERROR(I76*K76,""))</f>
        <v/>
      </c>
      <c r="M76" s="13" t="n"/>
      <c r="N76" s="10" t="n"/>
      <c r="O76" s="10" t="n"/>
      <c r="P76" s="26" t="n"/>
      <c r="Q76" s="13" t="n"/>
      <c r="R76" s="8">
        <f>IF(OR(A76="",B76="",E76=""),"",IFERROR(TRIM(B76)&amp;"|"&amp;UPPER(TRIM(E76)),""))</f>
        <v/>
      </c>
      <c r="S76" s="8">
        <f>IF(R76="","",IFERROR(COUNTIF('Registo Interno'!$P$8:$P$107,R76),0))</f>
        <v/>
      </c>
      <c r="T76" s="8">
        <f>IF(OR(R76="",F76="",G76="",H76="",I76=""),"",IFERROR(SUMPRODUCT(('Registo Interno'!$P$8:$P$107=R76)*(INT('Registo Interno'!$F$8:$F$107)=INT(F76))*(ABS('Registo Interno'!$G$8:$G$107-G76)&lt;='Instruções'!$B$25)*(ABS('Registo Interno'!$H$8:$H$107-H76)&lt;='Instruções'!$B$25)*(ABS('Registo Interno'!$I$8:$I$107-I76)&lt;='Instruções'!$B$25)),0))</f>
        <v/>
      </c>
      <c r="U76" s="8">
        <f>IF(R76="","",IFERROR(COUNTIF($R$8:$R$107,R76),0))</f>
        <v/>
      </c>
      <c r="V76" s="8">
        <f>IF(A76="","",IFERROR(IF(OR(R76="",F76="",G76="",H76="",I76=""),"Completar campos de conciliação",IF(S76=0,"Ausente do registo interno",IF(S76&gt;1,"Múltiplas candidatas no registo interno",IF(T76&gt;0,"Conciliada","Valores divergentes")))),"Rever dados"))</f>
        <v/>
      </c>
      <c r="W76" s="8">
        <f>IF(A76="","",IFERROR(IF(OR(G76="",H76="",I76=""),"Campos de valor incompletos",IF(ABS(I76-(G76+H76))&lt;='Instruções'!$B$25,"OK","Rever diferença base + IVA")),"Rever valores"))</f>
        <v/>
      </c>
    </row>
    <row r="77">
      <c r="A77" s="9" t="n"/>
      <c r="B77" s="9" t="n"/>
      <c r="C77" s="10" t="n"/>
      <c r="D77" s="9" t="n"/>
      <c r="E77" s="9" t="n"/>
      <c r="F77" s="26" t="n"/>
      <c r="G77" s="27" t="n"/>
      <c r="H77" s="27" t="n"/>
      <c r="I77" s="27" t="n"/>
      <c r="J77" s="13" t="n"/>
      <c r="K77" s="14" t="n"/>
      <c r="L77" s="28">
        <f>IF(A77="","",IFERROR(I77*K77,""))</f>
        <v/>
      </c>
      <c r="M77" s="13" t="n"/>
      <c r="N77" s="10" t="n"/>
      <c r="O77" s="10" t="n"/>
      <c r="P77" s="26" t="n"/>
      <c r="Q77" s="13" t="n"/>
      <c r="R77" s="8">
        <f>IF(OR(A77="",B77="",E77=""),"",IFERROR(TRIM(B77)&amp;"|"&amp;UPPER(TRIM(E77)),""))</f>
        <v/>
      </c>
      <c r="S77" s="8">
        <f>IF(R77="","",IFERROR(COUNTIF('Registo Interno'!$P$8:$P$107,R77),0))</f>
        <v/>
      </c>
      <c r="T77" s="8">
        <f>IF(OR(R77="",F77="",G77="",H77="",I77=""),"",IFERROR(SUMPRODUCT(('Registo Interno'!$P$8:$P$107=R77)*(INT('Registo Interno'!$F$8:$F$107)=INT(F77))*(ABS('Registo Interno'!$G$8:$G$107-G77)&lt;='Instruções'!$B$25)*(ABS('Registo Interno'!$H$8:$H$107-H77)&lt;='Instruções'!$B$25)*(ABS('Registo Interno'!$I$8:$I$107-I77)&lt;='Instruções'!$B$25)),0))</f>
        <v/>
      </c>
      <c r="U77" s="8">
        <f>IF(R77="","",IFERROR(COUNTIF($R$8:$R$107,R77),0))</f>
        <v/>
      </c>
      <c r="V77" s="8">
        <f>IF(A77="","",IFERROR(IF(OR(R77="",F77="",G77="",H77="",I77=""),"Completar campos de conciliação",IF(S77=0,"Ausente do registo interno",IF(S77&gt;1,"Múltiplas candidatas no registo interno",IF(T77&gt;0,"Conciliada","Valores divergentes")))),"Rever dados"))</f>
        <v/>
      </c>
      <c r="W77" s="8">
        <f>IF(A77="","",IFERROR(IF(OR(G77="",H77="",I77=""),"Campos de valor incompletos",IF(ABS(I77-(G77+H77))&lt;='Instruções'!$B$25,"OK","Rever diferença base + IVA")),"Rever valores"))</f>
        <v/>
      </c>
    </row>
    <row r="78">
      <c r="A78" s="9" t="n"/>
      <c r="B78" s="9" t="n"/>
      <c r="C78" s="10" t="n"/>
      <c r="D78" s="9" t="n"/>
      <c r="E78" s="9" t="n"/>
      <c r="F78" s="26" t="n"/>
      <c r="G78" s="27" t="n"/>
      <c r="H78" s="27" t="n"/>
      <c r="I78" s="27" t="n"/>
      <c r="J78" s="13" t="n"/>
      <c r="K78" s="14" t="n"/>
      <c r="L78" s="28">
        <f>IF(A78="","",IFERROR(I78*K78,""))</f>
        <v/>
      </c>
      <c r="M78" s="13" t="n"/>
      <c r="N78" s="10" t="n"/>
      <c r="O78" s="10" t="n"/>
      <c r="P78" s="26" t="n"/>
      <c r="Q78" s="13" t="n"/>
      <c r="R78" s="8">
        <f>IF(OR(A78="",B78="",E78=""),"",IFERROR(TRIM(B78)&amp;"|"&amp;UPPER(TRIM(E78)),""))</f>
        <v/>
      </c>
      <c r="S78" s="8">
        <f>IF(R78="","",IFERROR(COUNTIF('Registo Interno'!$P$8:$P$107,R78),0))</f>
        <v/>
      </c>
      <c r="T78" s="8">
        <f>IF(OR(R78="",F78="",G78="",H78="",I78=""),"",IFERROR(SUMPRODUCT(('Registo Interno'!$P$8:$P$107=R78)*(INT('Registo Interno'!$F$8:$F$107)=INT(F78))*(ABS('Registo Interno'!$G$8:$G$107-G78)&lt;='Instruções'!$B$25)*(ABS('Registo Interno'!$H$8:$H$107-H78)&lt;='Instruções'!$B$25)*(ABS('Registo Interno'!$I$8:$I$107-I78)&lt;='Instruções'!$B$25)),0))</f>
        <v/>
      </c>
      <c r="U78" s="8">
        <f>IF(R78="","",IFERROR(COUNTIF($R$8:$R$107,R78),0))</f>
        <v/>
      </c>
      <c r="V78" s="8">
        <f>IF(A78="","",IFERROR(IF(OR(R78="",F78="",G78="",H78="",I78=""),"Completar campos de conciliação",IF(S78=0,"Ausente do registo interno",IF(S78&gt;1,"Múltiplas candidatas no registo interno",IF(T78&gt;0,"Conciliada","Valores divergentes")))),"Rever dados"))</f>
        <v/>
      </c>
      <c r="W78" s="8">
        <f>IF(A78="","",IFERROR(IF(OR(G78="",H78="",I78=""),"Campos de valor incompletos",IF(ABS(I78-(G78+H78))&lt;='Instruções'!$B$25,"OK","Rever diferença base + IVA")),"Rever valores"))</f>
        <v/>
      </c>
    </row>
    <row r="79">
      <c r="A79" s="9" t="n"/>
      <c r="B79" s="9" t="n"/>
      <c r="C79" s="10" t="n"/>
      <c r="D79" s="9" t="n"/>
      <c r="E79" s="9" t="n"/>
      <c r="F79" s="26" t="n"/>
      <c r="G79" s="27" t="n"/>
      <c r="H79" s="27" t="n"/>
      <c r="I79" s="27" t="n"/>
      <c r="J79" s="13" t="n"/>
      <c r="K79" s="14" t="n"/>
      <c r="L79" s="28">
        <f>IF(A79="","",IFERROR(I79*K79,""))</f>
        <v/>
      </c>
      <c r="M79" s="13" t="n"/>
      <c r="N79" s="10" t="n"/>
      <c r="O79" s="10" t="n"/>
      <c r="P79" s="26" t="n"/>
      <c r="Q79" s="13" t="n"/>
      <c r="R79" s="8">
        <f>IF(OR(A79="",B79="",E79=""),"",IFERROR(TRIM(B79)&amp;"|"&amp;UPPER(TRIM(E79)),""))</f>
        <v/>
      </c>
      <c r="S79" s="8">
        <f>IF(R79="","",IFERROR(COUNTIF('Registo Interno'!$P$8:$P$107,R79),0))</f>
        <v/>
      </c>
      <c r="T79" s="8">
        <f>IF(OR(R79="",F79="",G79="",H79="",I79=""),"",IFERROR(SUMPRODUCT(('Registo Interno'!$P$8:$P$107=R79)*(INT('Registo Interno'!$F$8:$F$107)=INT(F79))*(ABS('Registo Interno'!$G$8:$G$107-G79)&lt;='Instruções'!$B$25)*(ABS('Registo Interno'!$H$8:$H$107-H79)&lt;='Instruções'!$B$25)*(ABS('Registo Interno'!$I$8:$I$107-I79)&lt;='Instruções'!$B$25)),0))</f>
        <v/>
      </c>
      <c r="U79" s="8">
        <f>IF(R79="","",IFERROR(COUNTIF($R$8:$R$107,R79),0))</f>
        <v/>
      </c>
      <c r="V79" s="8">
        <f>IF(A79="","",IFERROR(IF(OR(R79="",F79="",G79="",H79="",I79=""),"Completar campos de conciliação",IF(S79=0,"Ausente do registo interno",IF(S79&gt;1,"Múltiplas candidatas no registo interno",IF(T79&gt;0,"Conciliada","Valores divergentes")))),"Rever dados"))</f>
        <v/>
      </c>
      <c r="W79" s="8">
        <f>IF(A79="","",IFERROR(IF(OR(G79="",H79="",I79=""),"Campos de valor incompletos",IF(ABS(I79-(G79+H79))&lt;='Instruções'!$B$25,"OK","Rever diferença base + IVA")),"Rever valores"))</f>
        <v/>
      </c>
    </row>
    <row r="80">
      <c r="A80" s="9" t="n"/>
      <c r="B80" s="9" t="n"/>
      <c r="C80" s="10" t="n"/>
      <c r="D80" s="9" t="n"/>
      <c r="E80" s="9" t="n"/>
      <c r="F80" s="26" t="n"/>
      <c r="G80" s="27" t="n"/>
      <c r="H80" s="27" t="n"/>
      <c r="I80" s="27" t="n"/>
      <c r="J80" s="13" t="n"/>
      <c r="K80" s="14" t="n"/>
      <c r="L80" s="28">
        <f>IF(A80="","",IFERROR(I80*K80,""))</f>
        <v/>
      </c>
      <c r="M80" s="13" t="n"/>
      <c r="N80" s="10" t="n"/>
      <c r="O80" s="10" t="n"/>
      <c r="P80" s="26" t="n"/>
      <c r="Q80" s="13" t="n"/>
      <c r="R80" s="8">
        <f>IF(OR(A80="",B80="",E80=""),"",IFERROR(TRIM(B80)&amp;"|"&amp;UPPER(TRIM(E80)),""))</f>
        <v/>
      </c>
      <c r="S80" s="8">
        <f>IF(R80="","",IFERROR(COUNTIF('Registo Interno'!$P$8:$P$107,R80),0))</f>
        <v/>
      </c>
      <c r="T80" s="8">
        <f>IF(OR(R80="",F80="",G80="",H80="",I80=""),"",IFERROR(SUMPRODUCT(('Registo Interno'!$P$8:$P$107=R80)*(INT('Registo Interno'!$F$8:$F$107)=INT(F80))*(ABS('Registo Interno'!$G$8:$G$107-G80)&lt;='Instruções'!$B$25)*(ABS('Registo Interno'!$H$8:$H$107-H80)&lt;='Instruções'!$B$25)*(ABS('Registo Interno'!$I$8:$I$107-I80)&lt;='Instruções'!$B$25)),0))</f>
        <v/>
      </c>
      <c r="U80" s="8">
        <f>IF(R80="","",IFERROR(COUNTIF($R$8:$R$107,R80),0))</f>
        <v/>
      </c>
      <c r="V80" s="8">
        <f>IF(A80="","",IFERROR(IF(OR(R80="",F80="",G80="",H80="",I80=""),"Completar campos de conciliação",IF(S80=0,"Ausente do registo interno",IF(S80&gt;1,"Múltiplas candidatas no registo interno",IF(T80&gt;0,"Conciliada","Valores divergentes")))),"Rever dados"))</f>
        <v/>
      </c>
      <c r="W80" s="8">
        <f>IF(A80="","",IFERROR(IF(OR(G80="",H80="",I80=""),"Campos de valor incompletos",IF(ABS(I80-(G80+H80))&lt;='Instruções'!$B$25,"OK","Rever diferença base + IVA")),"Rever valores"))</f>
        <v/>
      </c>
    </row>
    <row r="81">
      <c r="A81" s="9" t="n"/>
      <c r="B81" s="9" t="n"/>
      <c r="C81" s="10" t="n"/>
      <c r="D81" s="9" t="n"/>
      <c r="E81" s="9" t="n"/>
      <c r="F81" s="26" t="n"/>
      <c r="G81" s="27" t="n"/>
      <c r="H81" s="27" t="n"/>
      <c r="I81" s="27" t="n"/>
      <c r="J81" s="13" t="n"/>
      <c r="K81" s="14" t="n"/>
      <c r="L81" s="28">
        <f>IF(A81="","",IFERROR(I81*K81,""))</f>
        <v/>
      </c>
      <c r="M81" s="13" t="n"/>
      <c r="N81" s="10" t="n"/>
      <c r="O81" s="10" t="n"/>
      <c r="P81" s="26" t="n"/>
      <c r="Q81" s="13" t="n"/>
      <c r="R81" s="8">
        <f>IF(OR(A81="",B81="",E81=""),"",IFERROR(TRIM(B81)&amp;"|"&amp;UPPER(TRIM(E81)),""))</f>
        <v/>
      </c>
      <c r="S81" s="8">
        <f>IF(R81="","",IFERROR(COUNTIF('Registo Interno'!$P$8:$P$107,R81),0))</f>
        <v/>
      </c>
      <c r="T81" s="8">
        <f>IF(OR(R81="",F81="",G81="",H81="",I81=""),"",IFERROR(SUMPRODUCT(('Registo Interno'!$P$8:$P$107=R81)*(INT('Registo Interno'!$F$8:$F$107)=INT(F81))*(ABS('Registo Interno'!$G$8:$G$107-G81)&lt;='Instruções'!$B$25)*(ABS('Registo Interno'!$H$8:$H$107-H81)&lt;='Instruções'!$B$25)*(ABS('Registo Interno'!$I$8:$I$107-I81)&lt;='Instruções'!$B$25)),0))</f>
        <v/>
      </c>
      <c r="U81" s="8">
        <f>IF(R81="","",IFERROR(COUNTIF($R$8:$R$107,R81),0))</f>
        <v/>
      </c>
      <c r="V81" s="8">
        <f>IF(A81="","",IFERROR(IF(OR(R81="",F81="",G81="",H81="",I81=""),"Completar campos de conciliação",IF(S81=0,"Ausente do registo interno",IF(S81&gt;1,"Múltiplas candidatas no registo interno",IF(T81&gt;0,"Conciliada","Valores divergentes")))),"Rever dados"))</f>
        <v/>
      </c>
      <c r="W81" s="8">
        <f>IF(A81="","",IFERROR(IF(OR(G81="",H81="",I81=""),"Campos de valor incompletos",IF(ABS(I81-(G81+H81))&lt;='Instruções'!$B$25,"OK","Rever diferença base + IVA")),"Rever valores"))</f>
        <v/>
      </c>
    </row>
    <row r="82">
      <c r="A82" s="9" t="n"/>
      <c r="B82" s="9" t="n"/>
      <c r="C82" s="10" t="n"/>
      <c r="D82" s="9" t="n"/>
      <c r="E82" s="9" t="n"/>
      <c r="F82" s="26" t="n"/>
      <c r="G82" s="27" t="n"/>
      <c r="H82" s="27" t="n"/>
      <c r="I82" s="27" t="n"/>
      <c r="J82" s="13" t="n"/>
      <c r="K82" s="14" t="n"/>
      <c r="L82" s="28">
        <f>IF(A82="","",IFERROR(I82*K82,""))</f>
        <v/>
      </c>
      <c r="M82" s="13" t="n"/>
      <c r="N82" s="10" t="n"/>
      <c r="O82" s="10" t="n"/>
      <c r="P82" s="26" t="n"/>
      <c r="Q82" s="13" t="n"/>
      <c r="R82" s="8">
        <f>IF(OR(A82="",B82="",E82=""),"",IFERROR(TRIM(B82)&amp;"|"&amp;UPPER(TRIM(E82)),""))</f>
        <v/>
      </c>
      <c r="S82" s="8">
        <f>IF(R82="","",IFERROR(COUNTIF('Registo Interno'!$P$8:$P$107,R82),0))</f>
        <v/>
      </c>
      <c r="T82" s="8">
        <f>IF(OR(R82="",F82="",G82="",H82="",I82=""),"",IFERROR(SUMPRODUCT(('Registo Interno'!$P$8:$P$107=R82)*(INT('Registo Interno'!$F$8:$F$107)=INT(F82))*(ABS('Registo Interno'!$G$8:$G$107-G82)&lt;='Instruções'!$B$25)*(ABS('Registo Interno'!$H$8:$H$107-H82)&lt;='Instruções'!$B$25)*(ABS('Registo Interno'!$I$8:$I$107-I82)&lt;='Instruções'!$B$25)),0))</f>
        <v/>
      </c>
      <c r="U82" s="8">
        <f>IF(R82="","",IFERROR(COUNTIF($R$8:$R$107,R82),0))</f>
        <v/>
      </c>
      <c r="V82" s="8">
        <f>IF(A82="","",IFERROR(IF(OR(R82="",F82="",G82="",H82="",I82=""),"Completar campos de conciliação",IF(S82=0,"Ausente do registo interno",IF(S82&gt;1,"Múltiplas candidatas no registo interno",IF(T82&gt;0,"Conciliada","Valores divergentes")))),"Rever dados"))</f>
        <v/>
      </c>
      <c r="W82" s="8">
        <f>IF(A82="","",IFERROR(IF(OR(G82="",H82="",I82=""),"Campos de valor incompletos",IF(ABS(I82-(G82+H82))&lt;='Instruções'!$B$25,"OK","Rever diferença base + IVA")),"Rever valores"))</f>
        <v/>
      </c>
    </row>
    <row r="83">
      <c r="A83" s="9" t="n"/>
      <c r="B83" s="9" t="n"/>
      <c r="C83" s="10" t="n"/>
      <c r="D83" s="9" t="n"/>
      <c r="E83" s="9" t="n"/>
      <c r="F83" s="26" t="n"/>
      <c r="G83" s="27" t="n"/>
      <c r="H83" s="27" t="n"/>
      <c r="I83" s="27" t="n"/>
      <c r="J83" s="13" t="n"/>
      <c r="K83" s="14" t="n"/>
      <c r="L83" s="28">
        <f>IF(A83="","",IFERROR(I83*K83,""))</f>
        <v/>
      </c>
      <c r="M83" s="13" t="n"/>
      <c r="N83" s="10" t="n"/>
      <c r="O83" s="10" t="n"/>
      <c r="P83" s="26" t="n"/>
      <c r="Q83" s="13" t="n"/>
      <c r="R83" s="8">
        <f>IF(OR(A83="",B83="",E83=""),"",IFERROR(TRIM(B83)&amp;"|"&amp;UPPER(TRIM(E83)),""))</f>
        <v/>
      </c>
      <c r="S83" s="8">
        <f>IF(R83="","",IFERROR(COUNTIF('Registo Interno'!$P$8:$P$107,R83),0))</f>
        <v/>
      </c>
      <c r="T83" s="8">
        <f>IF(OR(R83="",F83="",G83="",H83="",I83=""),"",IFERROR(SUMPRODUCT(('Registo Interno'!$P$8:$P$107=R83)*(INT('Registo Interno'!$F$8:$F$107)=INT(F83))*(ABS('Registo Interno'!$G$8:$G$107-G83)&lt;='Instruções'!$B$25)*(ABS('Registo Interno'!$H$8:$H$107-H83)&lt;='Instruções'!$B$25)*(ABS('Registo Interno'!$I$8:$I$107-I83)&lt;='Instruções'!$B$25)),0))</f>
        <v/>
      </c>
      <c r="U83" s="8">
        <f>IF(R83="","",IFERROR(COUNTIF($R$8:$R$107,R83),0))</f>
        <v/>
      </c>
      <c r="V83" s="8">
        <f>IF(A83="","",IFERROR(IF(OR(R83="",F83="",G83="",H83="",I83=""),"Completar campos de conciliação",IF(S83=0,"Ausente do registo interno",IF(S83&gt;1,"Múltiplas candidatas no registo interno",IF(T83&gt;0,"Conciliada","Valores divergentes")))),"Rever dados"))</f>
        <v/>
      </c>
      <c r="W83" s="8">
        <f>IF(A83="","",IFERROR(IF(OR(G83="",H83="",I83=""),"Campos de valor incompletos",IF(ABS(I83-(G83+H83))&lt;='Instruções'!$B$25,"OK","Rever diferença base + IVA")),"Rever valores"))</f>
        <v/>
      </c>
    </row>
    <row r="84">
      <c r="A84" s="9" t="n"/>
      <c r="B84" s="9" t="n"/>
      <c r="C84" s="10" t="n"/>
      <c r="D84" s="9" t="n"/>
      <c r="E84" s="9" t="n"/>
      <c r="F84" s="26" t="n"/>
      <c r="G84" s="27" t="n"/>
      <c r="H84" s="27" t="n"/>
      <c r="I84" s="27" t="n"/>
      <c r="J84" s="13" t="n"/>
      <c r="K84" s="14" t="n"/>
      <c r="L84" s="28">
        <f>IF(A84="","",IFERROR(I84*K84,""))</f>
        <v/>
      </c>
      <c r="M84" s="13" t="n"/>
      <c r="N84" s="10" t="n"/>
      <c r="O84" s="10" t="n"/>
      <c r="P84" s="26" t="n"/>
      <c r="Q84" s="13" t="n"/>
      <c r="R84" s="8">
        <f>IF(OR(A84="",B84="",E84=""),"",IFERROR(TRIM(B84)&amp;"|"&amp;UPPER(TRIM(E84)),""))</f>
        <v/>
      </c>
      <c r="S84" s="8">
        <f>IF(R84="","",IFERROR(COUNTIF('Registo Interno'!$P$8:$P$107,R84),0))</f>
        <v/>
      </c>
      <c r="T84" s="8">
        <f>IF(OR(R84="",F84="",G84="",H84="",I84=""),"",IFERROR(SUMPRODUCT(('Registo Interno'!$P$8:$P$107=R84)*(INT('Registo Interno'!$F$8:$F$107)=INT(F84))*(ABS('Registo Interno'!$G$8:$G$107-G84)&lt;='Instruções'!$B$25)*(ABS('Registo Interno'!$H$8:$H$107-H84)&lt;='Instruções'!$B$25)*(ABS('Registo Interno'!$I$8:$I$107-I84)&lt;='Instruções'!$B$25)),0))</f>
        <v/>
      </c>
      <c r="U84" s="8">
        <f>IF(R84="","",IFERROR(COUNTIF($R$8:$R$107,R84),0))</f>
        <v/>
      </c>
      <c r="V84" s="8">
        <f>IF(A84="","",IFERROR(IF(OR(R84="",F84="",G84="",H84="",I84=""),"Completar campos de conciliação",IF(S84=0,"Ausente do registo interno",IF(S84&gt;1,"Múltiplas candidatas no registo interno",IF(T84&gt;0,"Conciliada","Valores divergentes")))),"Rever dados"))</f>
        <v/>
      </c>
      <c r="W84" s="8">
        <f>IF(A84="","",IFERROR(IF(OR(G84="",H84="",I84=""),"Campos de valor incompletos",IF(ABS(I84-(G84+H84))&lt;='Instruções'!$B$25,"OK","Rever diferença base + IVA")),"Rever valores"))</f>
        <v/>
      </c>
    </row>
    <row r="85">
      <c r="A85" s="9" t="n"/>
      <c r="B85" s="9" t="n"/>
      <c r="C85" s="10" t="n"/>
      <c r="D85" s="9" t="n"/>
      <c r="E85" s="9" t="n"/>
      <c r="F85" s="26" t="n"/>
      <c r="G85" s="27" t="n"/>
      <c r="H85" s="27" t="n"/>
      <c r="I85" s="27" t="n"/>
      <c r="J85" s="13" t="n"/>
      <c r="K85" s="14" t="n"/>
      <c r="L85" s="28">
        <f>IF(A85="","",IFERROR(I85*K85,""))</f>
        <v/>
      </c>
      <c r="M85" s="13" t="n"/>
      <c r="N85" s="10" t="n"/>
      <c r="O85" s="10" t="n"/>
      <c r="P85" s="26" t="n"/>
      <c r="Q85" s="13" t="n"/>
      <c r="R85" s="8">
        <f>IF(OR(A85="",B85="",E85=""),"",IFERROR(TRIM(B85)&amp;"|"&amp;UPPER(TRIM(E85)),""))</f>
        <v/>
      </c>
      <c r="S85" s="8">
        <f>IF(R85="","",IFERROR(COUNTIF('Registo Interno'!$P$8:$P$107,R85),0))</f>
        <v/>
      </c>
      <c r="T85" s="8">
        <f>IF(OR(R85="",F85="",G85="",H85="",I85=""),"",IFERROR(SUMPRODUCT(('Registo Interno'!$P$8:$P$107=R85)*(INT('Registo Interno'!$F$8:$F$107)=INT(F85))*(ABS('Registo Interno'!$G$8:$G$107-G85)&lt;='Instruções'!$B$25)*(ABS('Registo Interno'!$H$8:$H$107-H85)&lt;='Instruções'!$B$25)*(ABS('Registo Interno'!$I$8:$I$107-I85)&lt;='Instruções'!$B$25)),0))</f>
        <v/>
      </c>
      <c r="U85" s="8">
        <f>IF(R85="","",IFERROR(COUNTIF($R$8:$R$107,R85),0))</f>
        <v/>
      </c>
      <c r="V85" s="8">
        <f>IF(A85="","",IFERROR(IF(OR(R85="",F85="",G85="",H85="",I85=""),"Completar campos de conciliação",IF(S85=0,"Ausente do registo interno",IF(S85&gt;1,"Múltiplas candidatas no registo interno",IF(T85&gt;0,"Conciliada","Valores divergentes")))),"Rever dados"))</f>
        <v/>
      </c>
      <c r="W85" s="8">
        <f>IF(A85="","",IFERROR(IF(OR(G85="",H85="",I85=""),"Campos de valor incompletos",IF(ABS(I85-(G85+H85))&lt;='Instruções'!$B$25,"OK","Rever diferença base + IVA")),"Rever valores"))</f>
        <v/>
      </c>
    </row>
    <row r="86">
      <c r="A86" s="9" t="n"/>
      <c r="B86" s="9" t="n"/>
      <c r="C86" s="10" t="n"/>
      <c r="D86" s="9" t="n"/>
      <c r="E86" s="9" t="n"/>
      <c r="F86" s="26" t="n"/>
      <c r="G86" s="27" t="n"/>
      <c r="H86" s="27" t="n"/>
      <c r="I86" s="27" t="n"/>
      <c r="J86" s="13" t="n"/>
      <c r="K86" s="14" t="n"/>
      <c r="L86" s="28">
        <f>IF(A86="","",IFERROR(I86*K86,""))</f>
        <v/>
      </c>
      <c r="M86" s="13" t="n"/>
      <c r="N86" s="10" t="n"/>
      <c r="O86" s="10" t="n"/>
      <c r="P86" s="26" t="n"/>
      <c r="Q86" s="13" t="n"/>
      <c r="R86" s="8">
        <f>IF(OR(A86="",B86="",E86=""),"",IFERROR(TRIM(B86)&amp;"|"&amp;UPPER(TRIM(E86)),""))</f>
        <v/>
      </c>
      <c r="S86" s="8">
        <f>IF(R86="","",IFERROR(COUNTIF('Registo Interno'!$P$8:$P$107,R86),0))</f>
        <v/>
      </c>
      <c r="T86" s="8">
        <f>IF(OR(R86="",F86="",G86="",H86="",I86=""),"",IFERROR(SUMPRODUCT(('Registo Interno'!$P$8:$P$107=R86)*(INT('Registo Interno'!$F$8:$F$107)=INT(F86))*(ABS('Registo Interno'!$G$8:$G$107-G86)&lt;='Instruções'!$B$25)*(ABS('Registo Interno'!$H$8:$H$107-H86)&lt;='Instruções'!$B$25)*(ABS('Registo Interno'!$I$8:$I$107-I86)&lt;='Instruções'!$B$25)),0))</f>
        <v/>
      </c>
      <c r="U86" s="8">
        <f>IF(R86="","",IFERROR(COUNTIF($R$8:$R$107,R86),0))</f>
        <v/>
      </c>
      <c r="V86" s="8">
        <f>IF(A86="","",IFERROR(IF(OR(R86="",F86="",G86="",H86="",I86=""),"Completar campos de conciliação",IF(S86=0,"Ausente do registo interno",IF(S86&gt;1,"Múltiplas candidatas no registo interno",IF(T86&gt;0,"Conciliada","Valores divergentes")))),"Rever dados"))</f>
        <v/>
      </c>
      <c r="W86" s="8">
        <f>IF(A86="","",IFERROR(IF(OR(G86="",H86="",I86=""),"Campos de valor incompletos",IF(ABS(I86-(G86+H86))&lt;='Instruções'!$B$25,"OK","Rever diferença base + IVA")),"Rever valores"))</f>
        <v/>
      </c>
    </row>
    <row r="87">
      <c r="A87" s="9" t="n"/>
      <c r="B87" s="9" t="n"/>
      <c r="C87" s="10" t="n"/>
      <c r="D87" s="9" t="n"/>
      <c r="E87" s="9" t="n"/>
      <c r="F87" s="26" t="n"/>
      <c r="G87" s="27" t="n"/>
      <c r="H87" s="27" t="n"/>
      <c r="I87" s="27" t="n"/>
      <c r="J87" s="13" t="n"/>
      <c r="K87" s="14" t="n"/>
      <c r="L87" s="28">
        <f>IF(A87="","",IFERROR(I87*K87,""))</f>
        <v/>
      </c>
      <c r="M87" s="13" t="n"/>
      <c r="N87" s="10" t="n"/>
      <c r="O87" s="10" t="n"/>
      <c r="P87" s="26" t="n"/>
      <c r="Q87" s="13" t="n"/>
      <c r="R87" s="8">
        <f>IF(OR(A87="",B87="",E87=""),"",IFERROR(TRIM(B87)&amp;"|"&amp;UPPER(TRIM(E87)),""))</f>
        <v/>
      </c>
      <c r="S87" s="8">
        <f>IF(R87="","",IFERROR(COUNTIF('Registo Interno'!$P$8:$P$107,R87),0))</f>
        <v/>
      </c>
      <c r="T87" s="8">
        <f>IF(OR(R87="",F87="",G87="",H87="",I87=""),"",IFERROR(SUMPRODUCT(('Registo Interno'!$P$8:$P$107=R87)*(INT('Registo Interno'!$F$8:$F$107)=INT(F87))*(ABS('Registo Interno'!$G$8:$G$107-G87)&lt;='Instruções'!$B$25)*(ABS('Registo Interno'!$H$8:$H$107-H87)&lt;='Instruções'!$B$25)*(ABS('Registo Interno'!$I$8:$I$107-I87)&lt;='Instruções'!$B$25)),0))</f>
        <v/>
      </c>
      <c r="U87" s="8">
        <f>IF(R87="","",IFERROR(COUNTIF($R$8:$R$107,R87),0))</f>
        <v/>
      </c>
      <c r="V87" s="8">
        <f>IF(A87="","",IFERROR(IF(OR(R87="",F87="",G87="",H87="",I87=""),"Completar campos de conciliação",IF(S87=0,"Ausente do registo interno",IF(S87&gt;1,"Múltiplas candidatas no registo interno",IF(T87&gt;0,"Conciliada","Valores divergentes")))),"Rever dados"))</f>
        <v/>
      </c>
      <c r="W87" s="8">
        <f>IF(A87="","",IFERROR(IF(OR(G87="",H87="",I87=""),"Campos de valor incompletos",IF(ABS(I87-(G87+H87))&lt;='Instruções'!$B$25,"OK","Rever diferença base + IVA")),"Rever valores"))</f>
        <v/>
      </c>
    </row>
    <row r="88">
      <c r="A88" s="9" t="n"/>
      <c r="B88" s="9" t="n"/>
      <c r="C88" s="10" t="n"/>
      <c r="D88" s="9" t="n"/>
      <c r="E88" s="9" t="n"/>
      <c r="F88" s="26" t="n"/>
      <c r="G88" s="27" t="n"/>
      <c r="H88" s="27" t="n"/>
      <c r="I88" s="27" t="n"/>
      <c r="J88" s="13" t="n"/>
      <c r="K88" s="14" t="n"/>
      <c r="L88" s="28">
        <f>IF(A88="","",IFERROR(I88*K88,""))</f>
        <v/>
      </c>
      <c r="M88" s="13" t="n"/>
      <c r="N88" s="10" t="n"/>
      <c r="O88" s="10" t="n"/>
      <c r="P88" s="26" t="n"/>
      <c r="Q88" s="13" t="n"/>
      <c r="R88" s="8">
        <f>IF(OR(A88="",B88="",E88=""),"",IFERROR(TRIM(B88)&amp;"|"&amp;UPPER(TRIM(E88)),""))</f>
        <v/>
      </c>
      <c r="S88" s="8">
        <f>IF(R88="","",IFERROR(COUNTIF('Registo Interno'!$P$8:$P$107,R88),0))</f>
        <v/>
      </c>
      <c r="T88" s="8">
        <f>IF(OR(R88="",F88="",G88="",H88="",I88=""),"",IFERROR(SUMPRODUCT(('Registo Interno'!$P$8:$P$107=R88)*(INT('Registo Interno'!$F$8:$F$107)=INT(F88))*(ABS('Registo Interno'!$G$8:$G$107-G88)&lt;='Instruções'!$B$25)*(ABS('Registo Interno'!$H$8:$H$107-H88)&lt;='Instruções'!$B$25)*(ABS('Registo Interno'!$I$8:$I$107-I88)&lt;='Instruções'!$B$25)),0))</f>
        <v/>
      </c>
      <c r="U88" s="8">
        <f>IF(R88="","",IFERROR(COUNTIF($R$8:$R$107,R88),0))</f>
        <v/>
      </c>
      <c r="V88" s="8">
        <f>IF(A88="","",IFERROR(IF(OR(R88="",F88="",G88="",H88="",I88=""),"Completar campos de conciliação",IF(S88=0,"Ausente do registo interno",IF(S88&gt;1,"Múltiplas candidatas no registo interno",IF(T88&gt;0,"Conciliada","Valores divergentes")))),"Rever dados"))</f>
        <v/>
      </c>
      <c r="W88" s="8">
        <f>IF(A88="","",IFERROR(IF(OR(G88="",H88="",I88=""),"Campos de valor incompletos",IF(ABS(I88-(G88+H88))&lt;='Instruções'!$B$25,"OK","Rever diferença base + IVA")),"Rever valores"))</f>
        <v/>
      </c>
    </row>
    <row r="89">
      <c r="A89" s="9" t="n"/>
      <c r="B89" s="9" t="n"/>
      <c r="C89" s="10" t="n"/>
      <c r="D89" s="9" t="n"/>
      <c r="E89" s="9" t="n"/>
      <c r="F89" s="26" t="n"/>
      <c r="G89" s="27" t="n"/>
      <c r="H89" s="27" t="n"/>
      <c r="I89" s="27" t="n"/>
      <c r="J89" s="13" t="n"/>
      <c r="K89" s="14" t="n"/>
      <c r="L89" s="28">
        <f>IF(A89="","",IFERROR(I89*K89,""))</f>
        <v/>
      </c>
      <c r="M89" s="13" t="n"/>
      <c r="N89" s="10" t="n"/>
      <c r="O89" s="10" t="n"/>
      <c r="P89" s="26" t="n"/>
      <c r="Q89" s="13" t="n"/>
      <c r="R89" s="8">
        <f>IF(OR(A89="",B89="",E89=""),"",IFERROR(TRIM(B89)&amp;"|"&amp;UPPER(TRIM(E89)),""))</f>
        <v/>
      </c>
      <c r="S89" s="8">
        <f>IF(R89="","",IFERROR(COUNTIF('Registo Interno'!$P$8:$P$107,R89),0))</f>
        <v/>
      </c>
      <c r="T89" s="8">
        <f>IF(OR(R89="",F89="",G89="",H89="",I89=""),"",IFERROR(SUMPRODUCT(('Registo Interno'!$P$8:$P$107=R89)*(INT('Registo Interno'!$F$8:$F$107)=INT(F89))*(ABS('Registo Interno'!$G$8:$G$107-G89)&lt;='Instruções'!$B$25)*(ABS('Registo Interno'!$H$8:$H$107-H89)&lt;='Instruções'!$B$25)*(ABS('Registo Interno'!$I$8:$I$107-I89)&lt;='Instruções'!$B$25)),0))</f>
        <v/>
      </c>
      <c r="U89" s="8">
        <f>IF(R89="","",IFERROR(COUNTIF($R$8:$R$107,R89),0))</f>
        <v/>
      </c>
      <c r="V89" s="8">
        <f>IF(A89="","",IFERROR(IF(OR(R89="",F89="",G89="",H89="",I89=""),"Completar campos de conciliação",IF(S89=0,"Ausente do registo interno",IF(S89&gt;1,"Múltiplas candidatas no registo interno",IF(T89&gt;0,"Conciliada","Valores divergentes")))),"Rever dados"))</f>
        <v/>
      </c>
      <c r="W89" s="8">
        <f>IF(A89="","",IFERROR(IF(OR(G89="",H89="",I89=""),"Campos de valor incompletos",IF(ABS(I89-(G89+H89))&lt;='Instruções'!$B$25,"OK","Rever diferença base + IVA")),"Rever valores"))</f>
        <v/>
      </c>
    </row>
    <row r="90">
      <c r="A90" s="9" t="n"/>
      <c r="B90" s="9" t="n"/>
      <c r="C90" s="10" t="n"/>
      <c r="D90" s="9" t="n"/>
      <c r="E90" s="9" t="n"/>
      <c r="F90" s="26" t="n"/>
      <c r="G90" s="27" t="n"/>
      <c r="H90" s="27" t="n"/>
      <c r="I90" s="27" t="n"/>
      <c r="J90" s="13" t="n"/>
      <c r="K90" s="14" t="n"/>
      <c r="L90" s="28">
        <f>IF(A90="","",IFERROR(I90*K90,""))</f>
        <v/>
      </c>
      <c r="M90" s="13" t="n"/>
      <c r="N90" s="10" t="n"/>
      <c r="O90" s="10" t="n"/>
      <c r="P90" s="26" t="n"/>
      <c r="Q90" s="13" t="n"/>
      <c r="R90" s="8">
        <f>IF(OR(A90="",B90="",E90=""),"",IFERROR(TRIM(B90)&amp;"|"&amp;UPPER(TRIM(E90)),""))</f>
        <v/>
      </c>
      <c r="S90" s="8">
        <f>IF(R90="","",IFERROR(COUNTIF('Registo Interno'!$P$8:$P$107,R90),0))</f>
        <v/>
      </c>
      <c r="T90" s="8">
        <f>IF(OR(R90="",F90="",G90="",H90="",I90=""),"",IFERROR(SUMPRODUCT(('Registo Interno'!$P$8:$P$107=R90)*(INT('Registo Interno'!$F$8:$F$107)=INT(F90))*(ABS('Registo Interno'!$G$8:$G$107-G90)&lt;='Instruções'!$B$25)*(ABS('Registo Interno'!$H$8:$H$107-H90)&lt;='Instruções'!$B$25)*(ABS('Registo Interno'!$I$8:$I$107-I90)&lt;='Instruções'!$B$25)),0))</f>
        <v/>
      </c>
      <c r="U90" s="8">
        <f>IF(R90="","",IFERROR(COUNTIF($R$8:$R$107,R90),0))</f>
        <v/>
      </c>
      <c r="V90" s="8">
        <f>IF(A90="","",IFERROR(IF(OR(R90="",F90="",G90="",H90="",I90=""),"Completar campos de conciliação",IF(S90=0,"Ausente do registo interno",IF(S90&gt;1,"Múltiplas candidatas no registo interno",IF(T90&gt;0,"Conciliada","Valores divergentes")))),"Rever dados"))</f>
        <v/>
      </c>
      <c r="W90" s="8">
        <f>IF(A90="","",IFERROR(IF(OR(G90="",H90="",I90=""),"Campos de valor incompletos",IF(ABS(I90-(G90+H90))&lt;='Instruções'!$B$25,"OK","Rever diferença base + IVA")),"Rever valores"))</f>
        <v/>
      </c>
    </row>
    <row r="91">
      <c r="A91" s="9" t="n"/>
      <c r="B91" s="9" t="n"/>
      <c r="C91" s="10" t="n"/>
      <c r="D91" s="9" t="n"/>
      <c r="E91" s="9" t="n"/>
      <c r="F91" s="26" t="n"/>
      <c r="G91" s="27" t="n"/>
      <c r="H91" s="27" t="n"/>
      <c r="I91" s="27" t="n"/>
      <c r="J91" s="13" t="n"/>
      <c r="K91" s="14" t="n"/>
      <c r="L91" s="28">
        <f>IF(A91="","",IFERROR(I91*K91,""))</f>
        <v/>
      </c>
      <c r="M91" s="13" t="n"/>
      <c r="N91" s="10" t="n"/>
      <c r="O91" s="10" t="n"/>
      <c r="P91" s="26" t="n"/>
      <c r="Q91" s="13" t="n"/>
      <c r="R91" s="8">
        <f>IF(OR(A91="",B91="",E91=""),"",IFERROR(TRIM(B91)&amp;"|"&amp;UPPER(TRIM(E91)),""))</f>
        <v/>
      </c>
      <c r="S91" s="8">
        <f>IF(R91="","",IFERROR(COUNTIF('Registo Interno'!$P$8:$P$107,R91),0))</f>
        <v/>
      </c>
      <c r="T91" s="8">
        <f>IF(OR(R91="",F91="",G91="",H91="",I91=""),"",IFERROR(SUMPRODUCT(('Registo Interno'!$P$8:$P$107=R91)*(INT('Registo Interno'!$F$8:$F$107)=INT(F91))*(ABS('Registo Interno'!$G$8:$G$107-G91)&lt;='Instruções'!$B$25)*(ABS('Registo Interno'!$H$8:$H$107-H91)&lt;='Instruções'!$B$25)*(ABS('Registo Interno'!$I$8:$I$107-I91)&lt;='Instruções'!$B$25)),0))</f>
        <v/>
      </c>
      <c r="U91" s="8">
        <f>IF(R91="","",IFERROR(COUNTIF($R$8:$R$107,R91),0))</f>
        <v/>
      </c>
      <c r="V91" s="8">
        <f>IF(A91="","",IFERROR(IF(OR(R91="",F91="",G91="",H91="",I91=""),"Completar campos de conciliação",IF(S91=0,"Ausente do registo interno",IF(S91&gt;1,"Múltiplas candidatas no registo interno",IF(T91&gt;0,"Conciliada","Valores divergentes")))),"Rever dados"))</f>
        <v/>
      </c>
      <c r="W91" s="8">
        <f>IF(A91="","",IFERROR(IF(OR(G91="",H91="",I91=""),"Campos de valor incompletos",IF(ABS(I91-(G91+H91))&lt;='Instruções'!$B$25,"OK","Rever diferença base + IVA")),"Rever valores"))</f>
        <v/>
      </c>
    </row>
    <row r="92">
      <c r="A92" s="9" t="n"/>
      <c r="B92" s="9" t="n"/>
      <c r="C92" s="10" t="n"/>
      <c r="D92" s="9" t="n"/>
      <c r="E92" s="9" t="n"/>
      <c r="F92" s="26" t="n"/>
      <c r="G92" s="27" t="n"/>
      <c r="H92" s="27" t="n"/>
      <c r="I92" s="27" t="n"/>
      <c r="J92" s="13" t="n"/>
      <c r="K92" s="14" t="n"/>
      <c r="L92" s="28">
        <f>IF(A92="","",IFERROR(I92*K92,""))</f>
        <v/>
      </c>
      <c r="M92" s="13" t="n"/>
      <c r="N92" s="10" t="n"/>
      <c r="O92" s="10" t="n"/>
      <c r="P92" s="26" t="n"/>
      <c r="Q92" s="13" t="n"/>
      <c r="R92" s="8">
        <f>IF(OR(A92="",B92="",E92=""),"",IFERROR(TRIM(B92)&amp;"|"&amp;UPPER(TRIM(E92)),""))</f>
        <v/>
      </c>
      <c r="S92" s="8">
        <f>IF(R92="","",IFERROR(COUNTIF('Registo Interno'!$P$8:$P$107,R92),0))</f>
        <v/>
      </c>
      <c r="T92" s="8">
        <f>IF(OR(R92="",F92="",G92="",H92="",I92=""),"",IFERROR(SUMPRODUCT(('Registo Interno'!$P$8:$P$107=R92)*(INT('Registo Interno'!$F$8:$F$107)=INT(F92))*(ABS('Registo Interno'!$G$8:$G$107-G92)&lt;='Instruções'!$B$25)*(ABS('Registo Interno'!$H$8:$H$107-H92)&lt;='Instruções'!$B$25)*(ABS('Registo Interno'!$I$8:$I$107-I92)&lt;='Instruções'!$B$25)),0))</f>
        <v/>
      </c>
      <c r="U92" s="8">
        <f>IF(R92="","",IFERROR(COUNTIF($R$8:$R$107,R92),0))</f>
        <v/>
      </c>
      <c r="V92" s="8">
        <f>IF(A92="","",IFERROR(IF(OR(R92="",F92="",G92="",H92="",I92=""),"Completar campos de conciliação",IF(S92=0,"Ausente do registo interno",IF(S92&gt;1,"Múltiplas candidatas no registo interno",IF(T92&gt;0,"Conciliada","Valores divergentes")))),"Rever dados"))</f>
        <v/>
      </c>
      <c r="W92" s="8">
        <f>IF(A92="","",IFERROR(IF(OR(G92="",H92="",I92=""),"Campos de valor incompletos",IF(ABS(I92-(G92+H92))&lt;='Instruções'!$B$25,"OK","Rever diferença base + IVA")),"Rever valores"))</f>
        <v/>
      </c>
    </row>
    <row r="93">
      <c r="A93" s="9" t="n"/>
      <c r="B93" s="9" t="n"/>
      <c r="C93" s="10" t="n"/>
      <c r="D93" s="9" t="n"/>
      <c r="E93" s="9" t="n"/>
      <c r="F93" s="26" t="n"/>
      <c r="G93" s="27" t="n"/>
      <c r="H93" s="27" t="n"/>
      <c r="I93" s="27" t="n"/>
      <c r="J93" s="13" t="n"/>
      <c r="K93" s="14" t="n"/>
      <c r="L93" s="28">
        <f>IF(A93="","",IFERROR(I93*K93,""))</f>
        <v/>
      </c>
      <c r="M93" s="13" t="n"/>
      <c r="N93" s="10" t="n"/>
      <c r="O93" s="10" t="n"/>
      <c r="P93" s="26" t="n"/>
      <c r="Q93" s="13" t="n"/>
      <c r="R93" s="8">
        <f>IF(OR(A93="",B93="",E93=""),"",IFERROR(TRIM(B93)&amp;"|"&amp;UPPER(TRIM(E93)),""))</f>
        <v/>
      </c>
      <c r="S93" s="8">
        <f>IF(R93="","",IFERROR(COUNTIF('Registo Interno'!$P$8:$P$107,R93),0))</f>
        <v/>
      </c>
      <c r="T93" s="8">
        <f>IF(OR(R93="",F93="",G93="",H93="",I93=""),"",IFERROR(SUMPRODUCT(('Registo Interno'!$P$8:$P$107=R93)*(INT('Registo Interno'!$F$8:$F$107)=INT(F93))*(ABS('Registo Interno'!$G$8:$G$107-G93)&lt;='Instruções'!$B$25)*(ABS('Registo Interno'!$H$8:$H$107-H93)&lt;='Instruções'!$B$25)*(ABS('Registo Interno'!$I$8:$I$107-I93)&lt;='Instruções'!$B$25)),0))</f>
        <v/>
      </c>
      <c r="U93" s="8">
        <f>IF(R93="","",IFERROR(COUNTIF($R$8:$R$107,R93),0))</f>
        <v/>
      </c>
      <c r="V93" s="8">
        <f>IF(A93="","",IFERROR(IF(OR(R93="",F93="",G93="",H93="",I93=""),"Completar campos de conciliação",IF(S93=0,"Ausente do registo interno",IF(S93&gt;1,"Múltiplas candidatas no registo interno",IF(T93&gt;0,"Conciliada","Valores divergentes")))),"Rever dados"))</f>
        <v/>
      </c>
      <c r="W93" s="8">
        <f>IF(A93="","",IFERROR(IF(OR(G93="",H93="",I93=""),"Campos de valor incompletos",IF(ABS(I93-(G93+H93))&lt;='Instruções'!$B$25,"OK","Rever diferença base + IVA")),"Rever valores"))</f>
        <v/>
      </c>
    </row>
    <row r="94">
      <c r="A94" s="9" t="n"/>
      <c r="B94" s="9" t="n"/>
      <c r="C94" s="10" t="n"/>
      <c r="D94" s="9" t="n"/>
      <c r="E94" s="9" t="n"/>
      <c r="F94" s="26" t="n"/>
      <c r="G94" s="27" t="n"/>
      <c r="H94" s="27" t="n"/>
      <c r="I94" s="27" t="n"/>
      <c r="J94" s="13" t="n"/>
      <c r="K94" s="14" t="n"/>
      <c r="L94" s="28">
        <f>IF(A94="","",IFERROR(I94*K94,""))</f>
        <v/>
      </c>
      <c r="M94" s="13" t="n"/>
      <c r="N94" s="10" t="n"/>
      <c r="O94" s="10" t="n"/>
      <c r="P94" s="26" t="n"/>
      <c r="Q94" s="13" t="n"/>
      <c r="R94" s="8">
        <f>IF(OR(A94="",B94="",E94=""),"",IFERROR(TRIM(B94)&amp;"|"&amp;UPPER(TRIM(E94)),""))</f>
        <v/>
      </c>
      <c r="S94" s="8">
        <f>IF(R94="","",IFERROR(COUNTIF('Registo Interno'!$P$8:$P$107,R94),0))</f>
        <v/>
      </c>
      <c r="T94" s="8">
        <f>IF(OR(R94="",F94="",G94="",H94="",I94=""),"",IFERROR(SUMPRODUCT(('Registo Interno'!$P$8:$P$107=R94)*(INT('Registo Interno'!$F$8:$F$107)=INT(F94))*(ABS('Registo Interno'!$G$8:$G$107-G94)&lt;='Instruções'!$B$25)*(ABS('Registo Interno'!$H$8:$H$107-H94)&lt;='Instruções'!$B$25)*(ABS('Registo Interno'!$I$8:$I$107-I94)&lt;='Instruções'!$B$25)),0))</f>
        <v/>
      </c>
      <c r="U94" s="8">
        <f>IF(R94="","",IFERROR(COUNTIF($R$8:$R$107,R94),0))</f>
        <v/>
      </c>
      <c r="V94" s="8">
        <f>IF(A94="","",IFERROR(IF(OR(R94="",F94="",G94="",H94="",I94=""),"Completar campos de conciliação",IF(S94=0,"Ausente do registo interno",IF(S94&gt;1,"Múltiplas candidatas no registo interno",IF(T94&gt;0,"Conciliada","Valores divergentes")))),"Rever dados"))</f>
        <v/>
      </c>
      <c r="W94" s="8">
        <f>IF(A94="","",IFERROR(IF(OR(G94="",H94="",I94=""),"Campos de valor incompletos",IF(ABS(I94-(G94+H94))&lt;='Instruções'!$B$25,"OK","Rever diferença base + IVA")),"Rever valores"))</f>
        <v/>
      </c>
    </row>
    <row r="95">
      <c r="A95" s="9" t="n"/>
      <c r="B95" s="9" t="n"/>
      <c r="C95" s="10" t="n"/>
      <c r="D95" s="9" t="n"/>
      <c r="E95" s="9" t="n"/>
      <c r="F95" s="26" t="n"/>
      <c r="G95" s="27" t="n"/>
      <c r="H95" s="27" t="n"/>
      <c r="I95" s="27" t="n"/>
      <c r="J95" s="13" t="n"/>
      <c r="K95" s="14" t="n"/>
      <c r="L95" s="28">
        <f>IF(A95="","",IFERROR(I95*K95,""))</f>
        <v/>
      </c>
      <c r="M95" s="13" t="n"/>
      <c r="N95" s="10" t="n"/>
      <c r="O95" s="10" t="n"/>
      <c r="P95" s="26" t="n"/>
      <c r="Q95" s="13" t="n"/>
      <c r="R95" s="8">
        <f>IF(OR(A95="",B95="",E95=""),"",IFERROR(TRIM(B95)&amp;"|"&amp;UPPER(TRIM(E95)),""))</f>
        <v/>
      </c>
      <c r="S95" s="8">
        <f>IF(R95="","",IFERROR(COUNTIF('Registo Interno'!$P$8:$P$107,R95),0))</f>
        <v/>
      </c>
      <c r="T95" s="8">
        <f>IF(OR(R95="",F95="",G95="",H95="",I95=""),"",IFERROR(SUMPRODUCT(('Registo Interno'!$P$8:$P$107=R95)*(INT('Registo Interno'!$F$8:$F$107)=INT(F95))*(ABS('Registo Interno'!$G$8:$G$107-G95)&lt;='Instruções'!$B$25)*(ABS('Registo Interno'!$H$8:$H$107-H95)&lt;='Instruções'!$B$25)*(ABS('Registo Interno'!$I$8:$I$107-I95)&lt;='Instruções'!$B$25)),0))</f>
        <v/>
      </c>
      <c r="U95" s="8">
        <f>IF(R95="","",IFERROR(COUNTIF($R$8:$R$107,R95),0))</f>
        <v/>
      </c>
      <c r="V95" s="8">
        <f>IF(A95="","",IFERROR(IF(OR(R95="",F95="",G95="",H95="",I95=""),"Completar campos de conciliação",IF(S95=0,"Ausente do registo interno",IF(S95&gt;1,"Múltiplas candidatas no registo interno",IF(T95&gt;0,"Conciliada","Valores divergentes")))),"Rever dados"))</f>
        <v/>
      </c>
      <c r="W95" s="8">
        <f>IF(A95="","",IFERROR(IF(OR(G95="",H95="",I95=""),"Campos de valor incompletos",IF(ABS(I95-(G95+H95))&lt;='Instruções'!$B$25,"OK","Rever diferença base + IVA")),"Rever valores"))</f>
        <v/>
      </c>
    </row>
    <row r="96">
      <c r="A96" s="9" t="n"/>
      <c r="B96" s="9" t="n"/>
      <c r="C96" s="10" t="n"/>
      <c r="D96" s="9" t="n"/>
      <c r="E96" s="9" t="n"/>
      <c r="F96" s="26" t="n"/>
      <c r="G96" s="27" t="n"/>
      <c r="H96" s="27" t="n"/>
      <c r="I96" s="27" t="n"/>
      <c r="J96" s="13" t="n"/>
      <c r="K96" s="14" t="n"/>
      <c r="L96" s="28">
        <f>IF(A96="","",IFERROR(I96*K96,""))</f>
        <v/>
      </c>
      <c r="M96" s="13" t="n"/>
      <c r="N96" s="10" t="n"/>
      <c r="O96" s="10" t="n"/>
      <c r="P96" s="26" t="n"/>
      <c r="Q96" s="13" t="n"/>
      <c r="R96" s="8">
        <f>IF(OR(A96="",B96="",E96=""),"",IFERROR(TRIM(B96)&amp;"|"&amp;UPPER(TRIM(E96)),""))</f>
        <v/>
      </c>
      <c r="S96" s="8">
        <f>IF(R96="","",IFERROR(COUNTIF('Registo Interno'!$P$8:$P$107,R96),0))</f>
        <v/>
      </c>
      <c r="T96" s="8">
        <f>IF(OR(R96="",F96="",G96="",H96="",I96=""),"",IFERROR(SUMPRODUCT(('Registo Interno'!$P$8:$P$107=R96)*(INT('Registo Interno'!$F$8:$F$107)=INT(F96))*(ABS('Registo Interno'!$G$8:$G$107-G96)&lt;='Instruções'!$B$25)*(ABS('Registo Interno'!$H$8:$H$107-H96)&lt;='Instruções'!$B$25)*(ABS('Registo Interno'!$I$8:$I$107-I96)&lt;='Instruções'!$B$25)),0))</f>
        <v/>
      </c>
      <c r="U96" s="8">
        <f>IF(R96="","",IFERROR(COUNTIF($R$8:$R$107,R96),0))</f>
        <v/>
      </c>
      <c r="V96" s="8">
        <f>IF(A96="","",IFERROR(IF(OR(R96="",F96="",G96="",H96="",I96=""),"Completar campos de conciliação",IF(S96=0,"Ausente do registo interno",IF(S96&gt;1,"Múltiplas candidatas no registo interno",IF(T96&gt;0,"Conciliada","Valores divergentes")))),"Rever dados"))</f>
        <v/>
      </c>
      <c r="W96" s="8">
        <f>IF(A96="","",IFERROR(IF(OR(G96="",H96="",I96=""),"Campos de valor incompletos",IF(ABS(I96-(G96+H96))&lt;='Instruções'!$B$25,"OK","Rever diferença base + IVA")),"Rever valores"))</f>
        <v/>
      </c>
    </row>
    <row r="97">
      <c r="A97" s="9" t="n"/>
      <c r="B97" s="9" t="n"/>
      <c r="C97" s="10" t="n"/>
      <c r="D97" s="9" t="n"/>
      <c r="E97" s="9" t="n"/>
      <c r="F97" s="26" t="n"/>
      <c r="G97" s="27" t="n"/>
      <c r="H97" s="27" t="n"/>
      <c r="I97" s="27" t="n"/>
      <c r="J97" s="13" t="n"/>
      <c r="K97" s="14" t="n"/>
      <c r="L97" s="28">
        <f>IF(A97="","",IFERROR(I97*K97,""))</f>
        <v/>
      </c>
      <c r="M97" s="13" t="n"/>
      <c r="N97" s="10" t="n"/>
      <c r="O97" s="10" t="n"/>
      <c r="P97" s="26" t="n"/>
      <c r="Q97" s="13" t="n"/>
      <c r="R97" s="8">
        <f>IF(OR(A97="",B97="",E97=""),"",IFERROR(TRIM(B97)&amp;"|"&amp;UPPER(TRIM(E97)),""))</f>
        <v/>
      </c>
      <c r="S97" s="8">
        <f>IF(R97="","",IFERROR(COUNTIF('Registo Interno'!$P$8:$P$107,R97),0))</f>
        <v/>
      </c>
      <c r="T97" s="8">
        <f>IF(OR(R97="",F97="",G97="",H97="",I97=""),"",IFERROR(SUMPRODUCT(('Registo Interno'!$P$8:$P$107=R97)*(INT('Registo Interno'!$F$8:$F$107)=INT(F97))*(ABS('Registo Interno'!$G$8:$G$107-G97)&lt;='Instruções'!$B$25)*(ABS('Registo Interno'!$H$8:$H$107-H97)&lt;='Instruções'!$B$25)*(ABS('Registo Interno'!$I$8:$I$107-I97)&lt;='Instruções'!$B$25)),0))</f>
        <v/>
      </c>
      <c r="U97" s="8">
        <f>IF(R97="","",IFERROR(COUNTIF($R$8:$R$107,R97),0))</f>
        <v/>
      </c>
      <c r="V97" s="8">
        <f>IF(A97="","",IFERROR(IF(OR(R97="",F97="",G97="",H97="",I97=""),"Completar campos de conciliação",IF(S97=0,"Ausente do registo interno",IF(S97&gt;1,"Múltiplas candidatas no registo interno",IF(T97&gt;0,"Conciliada","Valores divergentes")))),"Rever dados"))</f>
        <v/>
      </c>
      <c r="W97" s="8">
        <f>IF(A97="","",IFERROR(IF(OR(G97="",H97="",I97=""),"Campos de valor incompletos",IF(ABS(I97-(G97+H97))&lt;='Instruções'!$B$25,"OK","Rever diferença base + IVA")),"Rever valores"))</f>
        <v/>
      </c>
    </row>
    <row r="98">
      <c r="A98" s="9" t="n"/>
      <c r="B98" s="9" t="n"/>
      <c r="C98" s="10" t="n"/>
      <c r="D98" s="9" t="n"/>
      <c r="E98" s="9" t="n"/>
      <c r="F98" s="26" t="n"/>
      <c r="G98" s="27" t="n"/>
      <c r="H98" s="27" t="n"/>
      <c r="I98" s="27" t="n"/>
      <c r="J98" s="13" t="n"/>
      <c r="K98" s="14" t="n"/>
      <c r="L98" s="28">
        <f>IF(A98="","",IFERROR(I98*K98,""))</f>
        <v/>
      </c>
      <c r="M98" s="13" t="n"/>
      <c r="N98" s="10" t="n"/>
      <c r="O98" s="10" t="n"/>
      <c r="P98" s="26" t="n"/>
      <c r="Q98" s="13" t="n"/>
      <c r="R98" s="8">
        <f>IF(OR(A98="",B98="",E98=""),"",IFERROR(TRIM(B98)&amp;"|"&amp;UPPER(TRIM(E98)),""))</f>
        <v/>
      </c>
      <c r="S98" s="8">
        <f>IF(R98="","",IFERROR(COUNTIF('Registo Interno'!$P$8:$P$107,R98),0))</f>
        <v/>
      </c>
      <c r="T98" s="8">
        <f>IF(OR(R98="",F98="",G98="",H98="",I98=""),"",IFERROR(SUMPRODUCT(('Registo Interno'!$P$8:$P$107=R98)*(INT('Registo Interno'!$F$8:$F$107)=INT(F98))*(ABS('Registo Interno'!$G$8:$G$107-G98)&lt;='Instruções'!$B$25)*(ABS('Registo Interno'!$H$8:$H$107-H98)&lt;='Instruções'!$B$25)*(ABS('Registo Interno'!$I$8:$I$107-I98)&lt;='Instruções'!$B$25)),0))</f>
        <v/>
      </c>
      <c r="U98" s="8">
        <f>IF(R98="","",IFERROR(COUNTIF($R$8:$R$107,R98),0))</f>
        <v/>
      </c>
      <c r="V98" s="8">
        <f>IF(A98="","",IFERROR(IF(OR(R98="",F98="",G98="",H98="",I98=""),"Completar campos de conciliação",IF(S98=0,"Ausente do registo interno",IF(S98&gt;1,"Múltiplas candidatas no registo interno",IF(T98&gt;0,"Conciliada","Valores divergentes")))),"Rever dados"))</f>
        <v/>
      </c>
      <c r="W98" s="8">
        <f>IF(A98="","",IFERROR(IF(OR(G98="",H98="",I98=""),"Campos de valor incompletos",IF(ABS(I98-(G98+H98))&lt;='Instruções'!$B$25,"OK","Rever diferença base + IVA")),"Rever valores"))</f>
        <v/>
      </c>
    </row>
    <row r="99">
      <c r="A99" s="9" t="n"/>
      <c r="B99" s="9" t="n"/>
      <c r="C99" s="10" t="n"/>
      <c r="D99" s="9" t="n"/>
      <c r="E99" s="9" t="n"/>
      <c r="F99" s="26" t="n"/>
      <c r="G99" s="27" t="n"/>
      <c r="H99" s="27" t="n"/>
      <c r="I99" s="27" t="n"/>
      <c r="J99" s="13" t="n"/>
      <c r="K99" s="14" t="n"/>
      <c r="L99" s="28">
        <f>IF(A99="","",IFERROR(I99*K99,""))</f>
        <v/>
      </c>
      <c r="M99" s="13" t="n"/>
      <c r="N99" s="10" t="n"/>
      <c r="O99" s="10" t="n"/>
      <c r="P99" s="26" t="n"/>
      <c r="Q99" s="13" t="n"/>
      <c r="R99" s="8">
        <f>IF(OR(A99="",B99="",E99=""),"",IFERROR(TRIM(B99)&amp;"|"&amp;UPPER(TRIM(E99)),""))</f>
        <v/>
      </c>
      <c r="S99" s="8">
        <f>IF(R99="","",IFERROR(COUNTIF('Registo Interno'!$P$8:$P$107,R99),0))</f>
        <v/>
      </c>
      <c r="T99" s="8">
        <f>IF(OR(R99="",F99="",G99="",H99="",I99=""),"",IFERROR(SUMPRODUCT(('Registo Interno'!$P$8:$P$107=R99)*(INT('Registo Interno'!$F$8:$F$107)=INT(F99))*(ABS('Registo Interno'!$G$8:$G$107-G99)&lt;='Instruções'!$B$25)*(ABS('Registo Interno'!$H$8:$H$107-H99)&lt;='Instruções'!$B$25)*(ABS('Registo Interno'!$I$8:$I$107-I99)&lt;='Instruções'!$B$25)),0))</f>
        <v/>
      </c>
      <c r="U99" s="8">
        <f>IF(R99="","",IFERROR(COUNTIF($R$8:$R$107,R99),0))</f>
        <v/>
      </c>
      <c r="V99" s="8">
        <f>IF(A99="","",IFERROR(IF(OR(R99="",F99="",G99="",H99="",I99=""),"Completar campos de conciliação",IF(S99=0,"Ausente do registo interno",IF(S99&gt;1,"Múltiplas candidatas no registo interno",IF(T99&gt;0,"Conciliada","Valores divergentes")))),"Rever dados"))</f>
        <v/>
      </c>
      <c r="W99" s="8">
        <f>IF(A99="","",IFERROR(IF(OR(G99="",H99="",I99=""),"Campos de valor incompletos",IF(ABS(I99-(G99+H99))&lt;='Instruções'!$B$25,"OK","Rever diferença base + IVA")),"Rever valores"))</f>
        <v/>
      </c>
    </row>
    <row r="100">
      <c r="A100" s="9" t="n"/>
      <c r="B100" s="9" t="n"/>
      <c r="C100" s="10" t="n"/>
      <c r="D100" s="9" t="n"/>
      <c r="E100" s="9" t="n"/>
      <c r="F100" s="26" t="n"/>
      <c r="G100" s="27" t="n"/>
      <c r="H100" s="27" t="n"/>
      <c r="I100" s="27" t="n"/>
      <c r="J100" s="13" t="n"/>
      <c r="K100" s="14" t="n"/>
      <c r="L100" s="28">
        <f>IF(A100="","",IFERROR(I100*K100,""))</f>
        <v/>
      </c>
      <c r="M100" s="13" t="n"/>
      <c r="N100" s="10" t="n"/>
      <c r="O100" s="10" t="n"/>
      <c r="P100" s="26" t="n"/>
      <c r="Q100" s="13" t="n"/>
      <c r="R100" s="8">
        <f>IF(OR(A100="",B100="",E100=""),"",IFERROR(TRIM(B100)&amp;"|"&amp;UPPER(TRIM(E100)),""))</f>
        <v/>
      </c>
      <c r="S100" s="8">
        <f>IF(R100="","",IFERROR(COUNTIF('Registo Interno'!$P$8:$P$107,R100),0))</f>
        <v/>
      </c>
      <c r="T100" s="8">
        <f>IF(OR(R100="",F100="",G100="",H100="",I100=""),"",IFERROR(SUMPRODUCT(('Registo Interno'!$P$8:$P$107=R100)*(INT('Registo Interno'!$F$8:$F$107)=INT(F100))*(ABS('Registo Interno'!$G$8:$G$107-G100)&lt;='Instruções'!$B$25)*(ABS('Registo Interno'!$H$8:$H$107-H100)&lt;='Instruções'!$B$25)*(ABS('Registo Interno'!$I$8:$I$107-I100)&lt;='Instruções'!$B$25)),0))</f>
        <v/>
      </c>
      <c r="U100" s="8">
        <f>IF(R100="","",IFERROR(COUNTIF($R$8:$R$107,R100),0))</f>
        <v/>
      </c>
      <c r="V100" s="8">
        <f>IF(A100="","",IFERROR(IF(OR(R100="",F100="",G100="",H100="",I100=""),"Completar campos de conciliação",IF(S100=0,"Ausente do registo interno",IF(S100&gt;1,"Múltiplas candidatas no registo interno",IF(T100&gt;0,"Conciliada","Valores divergentes")))),"Rever dados"))</f>
        <v/>
      </c>
      <c r="W100" s="8">
        <f>IF(A100="","",IFERROR(IF(OR(G100="",H100="",I100=""),"Campos de valor incompletos",IF(ABS(I100-(G100+H100))&lt;='Instruções'!$B$25,"OK","Rever diferença base + IVA")),"Rever valores"))</f>
        <v/>
      </c>
    </row>
    <row r="101">
      <c r="A101" s="9" t="n"/>
      <c r="B101" s="9" t="n"/>
      <c r="C101" s="10" t="n"/>
      <c r="D101" s="9" t="n"/>
      <c r="E101" s="9" t="n"/>
      <c r="F101" s="26" t="n"/>
      <c r="G101" s="27" t="n"/>
      <c r="H101" s="27" t="n"/>
      <c r="I101" s="27" t="n"/>
      <c r="J101" s="13" t="n"/>
      <c r="K101" s="14" t="n"/>
      <c r="L101" s="28">
        <f>IF(A101="","",IFERROR(I101*K101,""))</f>
        <v/>
      </c>
      <c r="M101" s="13" t="n"/>
      <c r="N101" s="10" t="n"/>
      <c r="O101" s="10" t="n"/>
      <c r="P101" s="26" t="n"/>
      <c r="Q101" s="13" t="n"/>
      <c r="R101" s="8">
        <f>IF(OR(A101="",B101="",E101=""),"",IFERROR(TRIM(B101)&amp;"|"&amp;UPPER(TRIM(E101)),""))</f>
        <v/>
      </c>
      <c r="S101" s="8">
        <f>IF(R101="","",IFERROR(COUNTIF('Registo Interno'!$P$8:$P$107,R101),0))</f>
        <v/>
      </c>
      <c r="T101" s="8">
        <f>IF(OR(R101="",F101="",G101="",H101="",I101=""),"",IFERROR(SUMPRODUCT(('Registo Interno'!$P$8:$P$107=R101)*(INT('Registo Interno'!$F$8:$F$107)=INT(F101))*(ABS('Registo Interno'!$G$8:$G$107-G101)&lt;='Instruções'!$B$25)*(ABS('Registo Interno'!$H$8:$H$107-H101)&lt;='Instruções'!$B$25)*(ABS('Registo Interno'!$I$8:$I$107-I101)&lt;='Instruções'!$B$25)),0))</f>
        <v/>
      </c>
      <c r="U101" s="8">
        <f>IF(R101="","",IFERROR(COUNTIF($R$8:$R$107,R101),0))</f>
        <v/>
      </c>
      <c r="V101" s="8">
        <f>IF(A101="","",IFERROR(IF(OR(R101="",F101="",G101="",H101="",I101=""),"Completar campos de conciliação",IF(S101=0,"Ausente do registo interno",IF(S101&gt;1,"Múltiplas candidatas no registo interno",IF(T101&gt;0,"Conciliada","Valores divergentes")))),"Rever dados"))</f>
        <v/>
      </c>
      <c r="W101" s="8">
        <f>IF(A101="","",IFERROR(IF(OR(G101="",H101="",I101=""),"Campos de valor incompletos",IF(ABS(I101-(G101+H101))&lt;='Instruções'!$B$25,"OK","Rever diferença base + IVA")),"Rever valores"))</f>
        <v/>
      </c>
    </row>
    <row r="102">
      <c r="A102" s="9" t="n"/>
      <c r="B102" s="9" t="n"/>
      <c r="C102" s="10" t="n"/>
      <c r="D102" s="9" t="n"/>
      <c r="E102" s="9" t="n"/>
      <c r="F102" s="26" t="n"/>
      <c r="G102" s="27" t="n"/>
      <c r="H102" s="27" t="n"/>
      <c r="I102" s="27" t="n"/>
      <c r="J102" s="13" t="n"/>
      <c r="K102" s="14" t="n"/>
      <c r="L102" s="28">
        <f>IF(A102="","",IFERROR(I102*K102,""))</f>
        <v/>
      </c>
      <c r="M102" s="13" t="n"/>
      <c r="N102" s="10" t="n"/>
      <c r="O102" s="10" t="n"/>
      <c r="P102" s="26" t="n"/>
      <c r="Q102" s="13" t="n"/>
      <c r="R102" s="8">
        <f>IF(OR(A102="",B102="",E102=""),"",IFERROR(TRIM(B102)&amp;"|"&amp;UPPER(TRIM(E102)),""))</f>
        <v/>
      </c>
      <c r="S102" s="8">
        <f>IF(R102="","",IFERROR(COUNTIF('Registo Interno'!$P$8:$P$107,R102),0))</f>
        <v/>
      </c>
      <c r="T102" s="8">
        <f>IF(OR(R102="",F102="",G102="",H102="",I102=""),"",IFERROR(SUMPRODUCT(('Registo Interno'!$P$8:$P$107=R102)*(INT('Registo Interno'!$F$8:$F$107)=INT(F102))*(ABS('Registo Interno'!$G$8:$G$107-G102)&lt;='Instruções'!$B$25)*(ABS('Registo Interno'!$H$8:$H$107-H102)&lt;='Instruções'!$B$25)*(ABS('Registo Interno'!$I$8:$I$107-I102)&lt;='Instruções'!$B$25)),0))</f>
        <v/>
      </c>
      <c r="U102" s="8">
        <f>IF(R102="","",IFERROR(COUNTIF($R$8:$R$107,R102),0))</f>
        <v/>
      </c>
      <c r="V102" s="8">
        <f>IF(A102="","",IFERROR(IF(OR(R102="",F102="",G102="",H102="",I102=""),"Completar campos de conciliação",IF(S102=0,"Ausente do registo interno",IF(S102&gt;1,"Múltiplas candidatas no registo interno",IF(T102&gt;0,"Conciliada","Valores divergentes")))),"Rever dados"))</f>
        <v/>
      </c>
      <c r="W102" s="8">
        <f>IF(A102="","",IFERROR(IF(OR(G102="",H102="",I102=""),"Campos de valor incompletos",IF(ABS(I102-(G102+H102))&lt;='Instruções'!$B$25,"OK","Rever diferença base + IVA")),"Rever valores"))</f>
        <v/>
      </c>
    </row>
    <row r="103">
      <c r="A103" s="9" t="n"/>
      <c r="B103" s="9" t="n"/>
      <c r="C103" s="10" t="n"/>
      <c r="D103" s="9" t="n"/>
      <c r="E103" s="9" t="n"/>
      <c r="F103" s="26" t="n"/>
      <c r="G103" s="27" t="n"/>
      <c r="H103" s="27" t="n"/>
      <c r="I103" s="27" t="n"/>
      <c r="J103" s="13" t="n"/>
      <c r="K103" s="14" t="n"/>
      <c r="L103" s="28">
        <f>IF(A103="","",IFERROR(I103*K103,""))</f>
        <v/>
      </c>
      <c r="M103" s="13" t="n"/>
      <c r="N103" s="10" t="n"/>
      <c r="O103" s="10" t="n"/>
      <c r="P103" s="26" t="n"/>
      <c r="Q103" s="13" t="n"/>
      <c r="R103" s="8">
        <f>IF(OR(A103="",B103="",E103=""),"",IFERROR(TRIM(B103)&amp;"|"&amp;UPPER(TRIM(E103)),""))</f>
        <v/>
      </c>
      <c r="S103" s="8">
        <f>IF(R103="","",IFERROR(COUNTIF('Registo Interno'!$P$8:$P$107,R103),0))</f>
        <v/>
      </c>
      <c r="T103" s="8">
        <f>IF(OR(R103="",F103="",G103="",H103="",I103=""),"",IFERROR(SUMPRODUCT(('Registo Interno'!$P$8:$P$107=R103)*(INT('Registo Interno'!$F$8:$F$107)=INT(F103))*(ABS('Registo Interno'!$G$8:$G$107-G103)&lt;='Instruções'!$B$25)*(ABS('Registo Interno'!$H$8:$H$107-H103)&lt;='Instruções'!$B$25)*(ABS('Registo Interno'!$I$8:$I$107-I103)&lt;='Instruções'!$B$25)),0))</f>
        <v/>
      </c>
      <c r="U103" s="8">
        <f>IF(R103="","",IFERROR(COUNTIF($R$8:$R$107,R103),0))</f>
        <v/>
      </c>
      <c r="V103" s="8">
        <f>IF(A103="","",IFERROR(IF(OR(R103="",F103="",G103="",H103="",I103=""),"Completar campos de conciliação",IF(S103=0,"Ausente do registo interno",IF(S103&gt;1,"Múltiplas candidatas no registo interno",IF(T103&gt;0,"Conciliada","Valores divergentes")))),"Rever dados"))</f>
        <v/>
      </c>
      <c r="W103" s="8">
        <f>IF(A103="","",IFERROR(IF(OR(G103="",H103="",I103=""),"Campos de valor incompletos",IF(ABS(I103-(G103+H103))&lt;='Instruções'!$B$25,"OK","Rever diferença base + IVA")),"Rever valores"))</f>
        <v/>
      </c>
    </row>
    <row r="104">
      <c r="A104" s="9" t="n"/>
      <c r="B104" s="9" t="n"/>
      <c r="C104" s="10" t="n"/>
      <c r="D104" s="9" t="n"/>
      <c r="E104" s="9" t="n"/>
      <c r="F104" s="26" t="n"/>
      <c r="G104" s="27" t="n"/>
      <c r="H104" s="27" t="n"/>
      <c r="I104" s="27" t="n"/>
      <c r="J104" s="13" t="n"/>
      <c r="K104" s="14" t="n"/>
      <c r="L104" s="28">
        <f>IF(A104="","",IFERROR(I104*K104,""))</f>
        <v/>
      </c>
      <c r="M104" s="13" t="n"/>
      <c r="N104" s="10" t="n"/>
      <c r="O104" s="10" t="n"/>
      <c r="P104" s="26" t="n"/>
      <c r="Q104" s="13" t="n"/>
      <c r="R104" s="8">
        <f>IF(OR(A104="",B104="",E104=""),"",IFERROR(TRIM(B104)&amp;"|"&amp;UPPER(TRIM(E104)),""))</f>
        <v/>
      </c>
      <c r="S104" s="8">
        <f>IF(R104="","",IFERROR(COUNTIF('Registo Interno'!$P$8:$P$107,R104),0))</f>
        <v/>
      </c>
      <c r="T104" s="8">
        <f>IF(OR(R104="",F104="",G104="",H104="",I104=""),"",IFERROR(SUMPRODUCT(('Registo Interno'!$P$8:$P$107=R104)*(INT('Registo Interno'!$F$8:$F$107)=INT(F104))*(ABS('Registo Interno'!$G$8:$G$107-G104)&lt;='Instruções'!$B$25)*(ABS('Registo Interno'!$H$8:$H$107-H104)&lt;='Instruções'!$B$25)*(ABS('Registo Interno'!$I$8:$I$107-I104)&lt;='Instruções'!$B$25)),0))</f>
        <v/>
      </c>
      <c r="U104" s="8">
        <f>IF(R104="","",IFERROR(COUNTIF($R$8:$R$107,R104),0))</f>
        <v/>
      </c>
      <c r="V104" s="8">
        <f>IF(A104="","",IFERROR(IF(OR(R104="",F104="",G104="",H104="",I104=""),"Completar campos de conciliação",IF(S104=0,"Ausente do registo interno",IF(S104&gt;1,"Múltiplas candidatas no registo interno",IF(T104&gt;0,"Conciliada","Valores divergentes")))),"Rever dados"))</f>
        <v/>
      </c>
      <c r="W104" s="8">
        <f>IF(A104="","",IFERROR(IF(OR(G104="",H104="",I104=""),"Campos de valor incompletos",IF(ABS(I104-(G104+H104))&lt;='Instruções'!$B$25,"OK","Rever diferença base + IVA")),"Rever valores"))</f>
        <v/>
      </c>
    </row>
    <row r="105">
      <c r="A105" s="9" t="n"/>
      <c r="B105" s="9" t="n"/>
      <c r="C105" s="10" t="n"/>
      <c r="D105" s="9" t="n"/>
      <c r="E105" s="9" t="n"/>
      <c r="F105" s="26" t="n"/>
      <c r="G105" s="27" t="n"/>
      <c r="H105" s="27" t="n"/>
      <c r="I105" s="27" t="n"/>
      <c r="J105" s="13" t="n"/>
      <c r="K105" s="14" t="n"/>
      <c r="L105" s="28">
        <f>IF(A105="","",IFERROR(I105*K105,""))</f>
        <v/>
      </c>
      <c r="M105" s="13" t="n"/>
      <c r="N105" s="10" t="n"/>
      <c r="O105" s="10" t="n"/>
      <c r="P105" s="26" t="n"/>
      <c r="Q105" s="13" t="n"/>
      <c r="R105" s="8">
        <f>IF(OR(A105="",B105="",E105=""),"",IFERROR(TRIM(B105)&amp;"|"&amp;UPPER(TRIM(E105)),""))</f>
        <v/>
      </c>
      <c r="S105" s="8">
        <f>IF(R105="","",IFERROR(COUNTIF('Registo Interno'!$P$8:$P$107,R105),0))</f>
        <v/>
      </c>
      <c r="T105" s="8">
        <f>IF(OR(R105="",F105="",G105="",H105="",I105=""),"",IFERROR(SUMPRODUCT(('Registo Interno'!$P$8:$P$107=R105)*(INT('Registo Interno'!$F$8:$F$107)=INT(F105))*(ABS('Registo Interno'!$G$8:$G$107-G105)&lt;='Instruções'!$B$25)*(ABS('Registo Interno'!$H$8:$H$107-H105)&lt;='Instruções'!$B$25)*(ABS('Registo Interno'!$I$8:$I$107-I105)&lt;='Instruções'!$B$25)),0))</f>
        <v/>
      </c>
      <c r="U105" s="8">
        <f>IF(R105="","",IFERROR(COUNTIF($R$8:$R$107,R105),0))</f>
        <v/>
      </c>
      <c r="V105" s="8">
        <f>IF(A105="","",IFERROR(IF(OR(R105="",F105="",G105="",H105="",I105=""),"Completar campos de conciliação",IF(S105=0,"Ausente do registo interno",IF(S105&gt;1,"Múltiplas candidatas no registo interno",IF(T105&gt;0,"Conciliada","Valores divergentes")))),"Rever dados"))</f>
        <v/>
      </c>
      <c r="W105" s="8">
        <f>IF(A105="","",IFERROR(IF(OR(G105="",H105="",I105=""),"Campos de valor incompletos",IF(ABS(I105-(G105+H105))&lt;='Instruções'!$B$25,"OK","Rever diferença base + IVA")),"Rever valores"))</f>
        <v/>
      </c>
    </row>
    <row r="106">
      <c r="A106" s="9" t="n"/>
      <c r="B106" s="9" t="n"/>
      <c r="C106" s="10" t="n"/>
      <c r="D106" s="9" t="n"/>
      <c r="E106" s="9" t="n"/>
      <c r="F106" s="26" t="n"/>
      <c r="G106" s="27" t="n"/>
      <c r="H106" s="27" t="n"/>
      <c r="I106" s="27" t="n"/>
      <c r="J106" s="13" t="n"/>
      <c r="K106" s="14" t="n"/>
      <c r="L106" s="28">
        <f>IF(A106="","",IFERROR(I106*K106,""))</f>
        <v/>
      </c>
      <c r="M106" s="13" t="n"/>
      <c r="N106" s="10" t="n"/>
      <c r="O106" s="10" t="n"/>
      <c r="P106" s="26" t="n"/>
      <c r="Q106" s="13" t="n"/>
      <c r="R106" s="8">
        <f>IF(OR(A106="",B106="",E106=""),"",IFERROR(TRIM(B106)&amp;"|"&amp;UPPER(TRIM(E106)),""))</f>
        <v/>
      </c>
      <c r="S106" s="8">
        <f>IF(R106="","",IFERROR(COUNTIF('Registo Interno'!$P$8:$P$107,R106),0))</f>
        <v/>
      </c>
      <c r="T106" s="8">
        <f>IF(OR(R106="",F106="",G106="",H106="",I106=""),"",IFERROR(SUMPRODUCT(('Registo Interno'!$P$8:$P$107=R106)*(INT('Registo Interno'!$F$8:$F$107)=INT(F106))*(ABS('Registo Interno'!$G$8:$G$107-G106)&lt;='Instruções'!$B$25)*(ABS('Registo Interno'!$H$8:$H$107-H106)&lt;='Instruções'!$B$25)*(ABS('Registo Interno'!$I$8:$I$107-I106)&lt;='Instruções'!$B$25)),0))</f>
        <v/>
      </c>
      <c r="U106" s="8">
        <f>IF(R106="","",IFERROR(COUNTIF($R$8:$R$107,R106),0))</f>
        <v/>
      </c>
      <c r="V106" s="8">
        <f>IF(A106="","",IFERROR(IF(OR(R106="",F106="",G106="",H106="",I106=""),"Completar campos de conciliação",IF(S106=0,"Ausente do registo interno",IF(S106&gt;1,"Múltiplas candidatas no registo interno",IF(T106&gt;0,"Conciliada","Valores divergentes")))),"Rever dados"))</f>
        <v/>
      </c>
      <c r="W106" s="8">
        <f>IF(A106="","",IFERROR(IF(OR(G106="",H106="",I106=""),"Campos de valor incompletos",IF(ABS(I106-(G106+H106))&lt;='Instruções'!$B$25,"OK","Rever diferença base + IVA")),"Rever valores"))</f>
        <v/>
      </c>
    </row>
    <row r="107">
      <c r="A107" s="9" t="n"/>
      <c r="B107" s="9" t="n"/>
      <c r="C107" s="10" t="n"/>
      <c r="D107" s="9" t="n"/>
      <c r="E107" s="9" t="n"/>
      <c r="F107" s="26" t="n"/>
      <c r="G107" s="27" t="n"/>
      <c r="H107" s="27" t="n"/>
      <c r="I107" s="27" t="n"/>
      <c r="J107" s="13" t="n"/>
      <c r="K107" s="14" t="n"/>
      <c r="L107" s="28">
        <f>IF(A107="","",IFERROR(I107*K107,""))</f>
        <v/>
      </c>
      <c r="M107" s="13" t="n"/>
      <c r="N107" s="10" t="n"/>
      <c r="O107" s="10" t="n"/>
      <c r="P107" s="26" t="n"/>
      <c r="Q107" s="13" t="n"/>
      <c r="R107" s="8">
        <f>IF(OR(A107="",B107="",E107=""),"",IFERROR(TRIM(B107)&amp;"|"&amp;UPPER(TRIM(E107)),""))</f>
        <v/>
      </c>
      <c r="S107" s="8">
        <f>IF(R107="","",IFERROR(COUNTIF('Registo Interno'!$P$8:$P$107,R107),0))</f>
        <v/>
      </c>
      <c r="T107" s="8">
        <f>IF(OR(R107="",F107="",G107="",H107="",I107=""),"",IFERROR(SUMPRODUCT(('Registo Interno'!$P$8:$P$107=R107)*(INT('Registo Interno'!$F$8:$F$107)=INT(F107))*(ABS('Registo Interno'!$G$8:$G$107-G107)&lt;='Instruções'!$B$25)*(ABS('Registo Interno'!$H$8:$H$107-H107)&lt;='Instruções'!$B$25)*(ABS('Registo Interno'!$I$8:$I$107-I107)&lt;='Instruções'!$B$25)),0))</f>
        <v/>
      </c>
      <c r="U107" s="8">
        <f>IF(R107="","",IFERROR(COUNTIF($R$8:$R$107,R107),0))</f>
        <v/>
      </c>
      <c r="V107" s="8">
        <f>IF(A107="","",IFERROR(IF(OR(R107="",F107="",G107="",H107="",I107=""),"Completar campos de conciliação",IF(S107=0,"Ausente do registo interno",IF(S107&gt;1,"Múltiplas candidatas no registo interno",IF(T107&gt;0,"Conciliada","Valores divergentes")))),"Rever dados"))</f>
        <v/>
      </c>
      <c r="W107" s="8">
        <f>IF(A107="","",IFERROR(IF(OR(G107="",H107="",I107=""),"Campos de valor incompletos",IF(ABS(I107-(G107+H107))&lt;='Instruções'!$B$25,"OK","Rever diferença base + IVA")),"Rever valores"))</f>
        <v/>
      </c>
    </row>
  </sheetData>
  <mergeCells count="1">
    <mergeCell ref="A1:W1"/>
  </mergeCells>
  <conditionalFormatting sqref="U8:U107">
    <cfRule type="expression" priority="1" dxfId="2">
      <formula>$U8&gt;1</formula>
    </cfRule>
  </conditionalFormatting>
  <conditionalFormatting sqref="V8:V107">
    <cfRule type="expression" priority="2" dxfId="0">
      <formula>$V8="Conciliada"</formula>
    </cfRule>
    <cfRule type="expression" priority="3" dxfId="1">
      <formula>COUNTIF($V8,"*Ausente*")&gt;0</formula>
    </cfRule>
    <cfRule type="expression" priority="4" dxfId="2">
      <formula>COUNTIF($V8,"Múltiplas*")&gt;0</formula>
    </cfRule>
    <cfRule type="expression" priority="5" dxfId="2">
      <formula>$V8="Valores divergentes"</formula>
    </cfRule>
    <cfRule type="expression" priority="6" dxfId="3">
      <formula>$V8="Completar campos de conciliação"</formula>
    </cfRule>
  </conditionalFormatting>
  <conditionalFormatting sqref="W8:W107">
    <cfRule type="expression" priority="7" dxfId="0">
      <formula>$W8="OK"</formula>
    </cfRule>
    <cfRule type="expression" priority="8" dxfId="3">
      <formula>$W8="Campos de valor incompletos"</formula>
    </cfRule>
    <cfRule type="expression" priority="9" dxfId="2">
      <formula>COUNTIF($W8,"Rever*")&gt;0</formula>
    </cfRule>
  </conditionalFormatting>
  <conditionalFormatting sqref="M8:M107">
    <cfRule type="expression" priority="10" dxfId="3">
      <formula>COUNTIF($M8,"Por validar")+COUNTIF($M8,"A confirmar")&gt;0</formula>
    </cfRule>
  </conditionalFormatting>
  <dataValidations count="12">
    <dataValidation sqref="A8:A107" showErrorMessage="1" showInputMessage="1" allowBlank="1" errorTitle="Referência repetida" error="Cada referência operacional deve ser única nesta folha." type="custom" errorStyle="stop">
      <formula1>=OR(A8="",COUNTIF($A$8:$A$107,A8)=1)</formula1>
    </dataValidation>
    <dataValidation sqref="F8:F107" showErrorMessage="1" showInputMessage="1" allowBlank="1" errorTitle="Data inválida" error="Introduza uma data válida." type="custom" errorStyle="stop">
      <formula1>=OR(F8="",ISNUMBER(F8))</formula1>
    </dataValidation>
    <dataValidation sqref="G8:G107" showErrorMessage="1" showInputMessage="1" allowBlank="1" errorTitle="Valor inválido" error="Introduza um valor numérico válido." type="custom" errorStyle="stop">
      <formula1>=OR(G8="",ISNUMBER(G8))</formula1>
    </dataValidation>
    <dataValidation sqref="H8:H107" showErrorMessage="1" showInputMessage="1" allowBlank="1" errorTitle="Valor inválido" error="Introduza um valor numérico válido." type="custom" errorStyle="stop">
      <formula1>=OR(H8="",ISNUMBER(H8))</formula1>
    </dataValidation>
    <dataValidation sqref="I8:I107" showErrorMessage="1" showInputMessage="1" allowBlank="1" errorTitle="Valor inválido" error="Introduza um valor numérico válido." type="custom" errorStyle="stop">
      <formula1>=OR(I8="",ISNUMBER(I8))</formula1>
    </dataValidation>
    <dataValidation sqref="K8:K107" showErrorMessage="1" showInputMessage="1" allowBlank="1" errorTitle="Percentagem inválida" error="Introduza uma percentagem entre 0,00% e 100,00%." type="custom" errorStyle="stop">
      <formula1>=OR(K8="",AND(ISNUMBER(K8),K8&gt;=0,K8&lt;=1))</formula1>
    </dataValidation>
    <dataValidation sqref="D8:D107" showErrorMessage="1" showInputMessage="1" allowBlank="1" errorTitle="Valor não previsto" error="Seleccione um valor da lista ou adapte as listas na folha Instruções." type="list" errorStyle="stop">
      <formula1>='Instruções'!$G$25:$G$28</formula1>
    </dataValidation>
    <dataValidation sqref="J8:J107" showErrorMessage="1" showInputMessage="1" allowBlank="1" errorTitle="Valor não previsto" error="Seleccione um valor da lista ou adapte as listas na folha Instruções." type="list" errorStyle="stop">
      <formula1>='Instruções'!$H$25:$H$28</formula1>
    </dataValidation>
    <dataValidation sqref="M8:M107" showErrorMessage="1" showInputMessage="1" allowBlank="1" errorTitle="Valor não previsto" error="Seleccione um valor da lista ou adapte as listas na folha Instruções." type="list" errorStyle="stop">
      <formula1>='Instruções'!$I$25:$I$28</formula1>
    </dataValidation>
    <dataValidation sqref="N8:N107" showErrorMessage="1" showInputMessage="1" allowBlank="1" errorTitle="Valor não previsto" error="Seleccione um valor da lista ou adapte as listas na folha Instruções." type="list" errorStyle="stop">
      <formula1>='Instruções'!$J$25:$J$31</formula1>
    </dataValidation>
    <dataValidation sqref="P8:P107" showErrorMessage="1" showInputMessage="1" allowBlank="1" errorTitle="Data inválida" error="Introduza uma data válida." type="custom" errorStyle="stop">
      <formula1>=OR(P8="",ISNUMBER(P8))</formula1>
    </dataValidation>
    <dataValidation sqref="Q8:Q107" showErrorMessage="1" showInputMessage="1" allowBlank="1" errorTitle="Valor não previsto" error="Seleccione um valor da lista ou adapte as listas na folha Instruções." type="list" errorStyle="stop">
      <formula1>='Instruções'!$K$25:$K$27</formula1>
    </dataValidation>
  </dataValidations>
  <pageMargins left="0.75" right="0.75" top="1" bottom="1" header="0.5" footer="0.5"/>
  <tableParts count="1">
    <tablePart xmlns:r="http://schemas.openxmlformats.org/officeDocument/2006/relationships" r:id="rId1"/>
  </tableParts>
</worksheet>
</file>

<file path=xl/worksheets/sheet4.xml><?xml version="1.0" encoding="utf-8"?>
<worksheet xmlns="http://schemas.openxmlformats.org/spreadsheetml/2006/main">
  <sheetPr>
    <outlinePr summaryBelow="1" summaryRight="1"/>
    <pageSetUpPr/>
  </sheetPr>
  <dimension ref="A1:K46"/>
  <sheetViews>
    <sheetView showGridLines="0" workbookViewId="0">
      <selection activeCell="A1" sqref="A1"/>
    </sheetView>
  </sheetViews>
  <sheetFormatPr baseColWidth="8" defaultRowHeight="15"/>
  <cols>
    <col width="34" customWidth="1" min="1" max="1"/>
    <col width="76" customWidth="1" min="2" max="2"/>
    <col width="44" customWidth="1" min="3" max="3"/>
    <col width="4" customWidth="1" min="4" max="4"/>
    <col width="4" customWidth="1" min="5" max="5"/>
    <col width="4" customWidth="1" min="6" max="6"/>
    <col width="24" customWidth="1" min="7" max="7"/>
    <col width="24" customWidth="1" min="8" max="8"/>
    <col width="22" customWidth="1" min="9" max="9"/>
    <col width="34" customWidth="1" min="10" max="10"/>
    <col width="30" customWidth="1" min="11" max="11"/>
  </cols>
  <sheetData>
    <row r="1" ht="25" customHeight="1">
      <c r="A1" s="1" t="inlineStr">
        <is>
          <t>Instruções e parâmetros operacionais</t>
        </is>
      </c>
      <c r="B1" s="23" t="n"/>
      <c r="C1" s="23" t="n"/>
      <c r="D1" s="23" t="n"/>
      <c r="E1" s="23" t="n"/>
      <c r="F1" s="23" t="n"/>
      <c r="G1" s="23" t="n"/>
      <c r="H1" s="23" t="n"/>
      <c r="I1" s="23" t="n"/>
      <c r="J1" s="23" t="n"/>
      <c r="K1" s="24" t="n"/>
    </row>
    <row r="3" ht="28" customHeight="1">
      <c r="A3" s="2" t="inlineStr">
        <is>
          <t>Utilize este ficheiro para reconciliar o registo interno de compras com a listagem e-Fatura disponível para consulta.</t>
        </is>
      </c>
    </row>
    <row r="5" ht="24" customHeight="1">
      <c r="A5" s="5" t="inlineStr">
        <is>
          <t>Como utilizar</t>
        </is>
      </c>
      <c r="B5" s="5" t="n"/>
      <c r="C5" s="5" t="n"/>
      <c r="D5" s="5" t="n"/>
      <c r="E5" s="5" t="n"/>
      <c r="F5" s="5" t="n"/>
      <c r="G5" s="5" t="n"/>
      <c r="H5" s="5" t="n"/>
      <c r="I5" s="5" t="n"/>
      <c r="J5" s="5" t="n"/>
      <c r="K5" s="5" t="n"/>
    </row>
    <row r="6" ht="22" customHeight="1">
      <c r="A6" s="17" t="inlineStr">
        <is>
          <t>1. Defina a tolerância operacional de montantes na secção de parâmetros.</t>
        </is>
      </c>
    </row>
    <row r="7" ht="22" customHeight="1">
      <c r="A7" s="17" t="inlineStr">
        <is>
          <t>2. Preencha ou cole o registo interno de compras na folha Registo Interno.</t>
        </is>
      </c>
    </row>
    <row r="8" ht="22" customHeight="1">
      <c r="A8" s="17" t="inlineStr">
        <is>
          <t>3. Preencha ou cole a listagem consultada na folha e-Fatura.</t>
        </is>
      </c>
    </row>
    <row r="9" ht="22" customHeight="1">
      <c r="A9" s="17" t="inlineStr">
        <is>
          <t>4. Não cole dados sobre as colunas cinzentas, pois estas contêm fórmulas protegidas.</t>
        </is>
      </c>
    </row>
    <row r="10" ht="22" customHeight="1">
      <c r="A10" s="17" t="inlineStr">
        <is>
          <t>5. Analise os resultados de conciliação, os duplicados, as divergências e os documentos sem correspondência.</t>
        </is>
      </c>
    </row>
    <row r="11" ht="22" customHeight="1">
      <c r="A11" s="17" t="inlineStr">
        <is>
          <t>6. Registe o estado de validação, a ação corretiva e as observações em cada linha relevante.</t>
        </is>
      </c>
    </row>
    <row r="12" ht="22" customHeight="1">
      <c r="A12" s="17" t="inlineStr">
        <is>
          <t>7. Consulte o Painel e confirme o controlo final dos totais conciliados.</t>
        </is>
      </c>
    </row>
    <row r="14" ht="24" customHeight="1">
      <c r="A14" s="5" t="inlineStr">
        <is>
          <t>Leitura dos resultados</t>
        </is>
      </c>
      <c r="B14" s="5" t="inlineStr">
        <is>
          <t>Significado operacional</t>
        </is>
      </c>
    </row>
    <row r="15" ht="34" customHeight="1">
      <c r="A15" s="18" t="inlineStr">
        <is>
          <t>Conciliada</t>
        </is>
      </c>
      <c r="B15" s="19" t="inlineStr">
        <is>
          <t>Existe uma única candidatura com a mesma chave de conferência e valores dentro da tolerância definida.</t>
        </is>
      </c>
    </row>
    <row r="16" ht="34" customHeight="1">
      <c r="A16" s="20" t="inlineStr">
        <is>
          <t>Ausente da listagem e-Fatura</t>
        </is>
      </c>
      <c r="B16" s="17" t="inlineStr">
        <is>
          <t>Não foi encontrada, na listagem e-Fatura carregada, uma linha com o mesmo NIF e número de documento.</t>
        </is>
      </c>
    </row>
    <row r="17" ht="34" customHeight="1">
      <c r="A17" s="18" t="inlineStr">
        <is>
          <t>Ausente do registo interno</t>
        </is>
      </c>
      <c r="B17" s="19" t="inlineStr">
        <is>
          <t>Não foi encontrada, no registo interno carregado, uma linha com o mesmo NIF e número de documento.</t>
        </is>
      </c>
    </row>
    <row r="18" ht="34" customHeight="1">
      <c r="A18" s="20" t="inlineStr">
        <is>
          <t>Valores divergentes</t>
        </is>
      </c>
      <c r="B18" s="17" t="inlineStr">
        <is>
          <t>Foi encontrada uma candidatura com o mesmo NIF e número de documento, mas diferem a data e/ou os montantes.</t>
        </is>
      </c>
    </row>
    <row r="19" ht="34" customHeight="1">
      <c r="A19" s="18" t="inlineStr">
        <is>
          <t>Múltiplas candidatas</t>
        </is>
      </c>
      <c r="B19" s="19" t="inlineStr">
        <is>
          <t>Existe mais de uma linha com a mesma chave de conferência na folha de comparação.</t>
        </is>
      </c>
    </row>
    <row r="20" ht="34" customHeight="1">
      <c r="A20" s="20" t="inlineStr">
        <is>
          <t>Duplicados</t>
        </is>
      </c>
      <c r="B20" s="17" t="inlineStr">
        <is>
          <t>Existem várias linhas na mesma folha com igual NIF e número de documento. É um alerta operacional, não uma conclusão fiscal ou documental.</t>
        </is>
      </c>
    </row>
    <row r="21" ht="34" customHeight="1">
      <c r="A21" s="18" t="inlineStr">
        <is>
          <t>Completar campos de conciliação</t>
        </is>
      </c>
      <c r="B21" s="19" t="inlineStr">
        <is>
          <t>Faltam campos necessários para confrontar NIF, número, data, base tributável, IVA ou total.</t>
        </is>
      </c>
    </row>
    <row r="23" ht="24" customHeight="1">
      <c r="A23" s="5" t="inlineStr">
        <is>
          <t>Parâmetros operacionais editáveis</t>
        </is>
      </c>
      <c r="B23" s="5" t="n"/>
      <c r="C23" s="5" t="n"/>
      <c r="G23" s="5" t="inlineStr">
        <is>
          <t>Listas editáveis para validação</t>
        </is>
      </c>
      <c r="H23" s="5" t="n"/>
      <c r="I23" s="5" t="n"/>
      <c r="J23" s="5" t="n"/>
      <c r="K23" s="5" t="n"/>
    </row>
    <row r="24" ht="24" customHeight="1">
      <c r="A24" s="3" t="inlineStr">
        <is>
          <t>Parâmetro</t>
        </is>
      </c>
      <c r="B24" s="3" t="inlineStr">
        <is>
          <t>Valor</t>
        </is>
      </c>
      <c r="C24" s="3" t="inlineStr">
        <is>
          <t>Descrição</t>
        </is>
      </c>
      <c r="G24" s="3" t="inlineStr">
        <is>
          <t>Tipo de documento</t>
        </is>
      </c>
      <c r="H24" s="3" t="inlineStr">
        <is>
          <t>Afetação profissional</t>
        </is>
      </c>
      <c r="I24" s="3" t="inlineStr">
        <is>
          <t>Estado de validação</t>
        </is>
      </c>
      <c r="J24" s="3" t="inlineStr">
        <is>
          <t>Ação corretiva</t>
        </is>
      </c>
      <c r="K24" s="3" t="inlineStr">
        <is>
          <t>Origem da listagem</t>
        </is>
      </c>
    </row>
    <row r="25" ht="42" customHeight="1">
      <c r="A25" s="19" t="inlineStr">
        <is>
          <t>Tolerância operacional de montantes</t>
        </is>
      </c>
      <c r="B25" s="29" t="n">
        <v>0</v>
      </c>
      <c r="C25" s="19" t="inlineStr">
        <is>
          <t>Aplicada à comparação de base tributável, IVA, total e à verificação aritmética. Não é uma tolerância fiscal oficial.</t>
        </is>
      </c>
      <c r="G25" s="13" t="inlineStr">
        <is>
          <t>Fatura</t>
        </is>
      </c>
      <c r="H25" s="13" t="inlineStr">
        <is>
          <t>Total</t>
        </is>
      </c>
      <c r="I25" s="13" t="inlineStr">
        <is>
          <t>Por validar</t>
        </is>
      </c>
      <c r="J25" s="13" t="inlineStr">
        <is>
          <t>Sem ação</t>
        </is>
      </c>
      <c r="K25" s="13" t="inlineStr">
        <is>
          <t>Área do adquirente</t>
        </is>
      </c>
    </row>
    <row r="26">
      <c r="G26" s="13" t="inlineStr">
        <is>
          <t>Nota de crédito</t>
        </is>
      </c>
      <c r="H26" s="13" t="inlineStr">
        <is>
          <t>Parcial</t>
        </is>
      </c>
      <c r="I26" s="13" t="inlineStr">
        <is>
          <t>Validada</t>
        </is>
      </c>
      <c r="J26" s="13" t="inlineStr">
        <is>
          <t>Confirmar dados</t>
        </is>
      </c>
      <c r="K26" s="13" t="inlineStr">
        <is>
          <t>Área de despesas da atividade</t>
        </is>
      </c>
    </row>
    <row r="27">
      <c r="G27" s="13" t="inlineStr">
        <is>
          <t>Nota de débito</t>
        </is>
      </c>
      <c r="H27" s="13" t="inlineStr">
        <is>
          <t>Pessoal</t>
        </is>
      </c>
      <c r="I27" s="13" t="inlineStr">
        <is>
          <t>A confirmar</t>
        </is>
      </c>
      <c r="J27" s="13" t="inlineStr">
        <is>
          <t>Contactar fornecedor</t>
        </is>
      </c>
      <c r="K27" s="13" t="inlineStr">
        <is>
          <t>Outro</t>
        </is>
      </c>
    </row>
    <row r="28">
      <c r="G28" s="13" t="inlineStr">
        <is>
          <t>Outro</t>
        </is>
      </c>
      <c r="H28" s="13" t="inlineStr">
        <is>
          <t>Por classificar</t>
        </is>
      </c>
      <c r="I28" s="13" t="inlineStr">
        <is>
          <t>Não aplicável</t>
        </is>
      </c>
      <c r="J28" s="13" t="inlineStr">
        <is>
          <t>Criar no registo interno</t>
        </is>
      </c>
      <c r="K28" s="13" t="n"/>
    </row>
    <row r="29">
      <c r="G29" s="13" t="n"/>
      <c r="H29" s="13" t="n"/>
      <c r="I29" s="13" t="n"/>
      <c r="J29" s="13" t="inlineStr">
        <is>
          <t>Registar/regularizar no canal oficial</t>
        </is>
      </c>
      <c r="K29" s="13" t="n"/>
    </row>
    <row r="30">
      <c r="G30" s="13" t="n"/>
      <c r="H30" s="13" t="n"/>
      <c r="I30" s="13" t="n"/>
      <c r="J30" s="13" t="inlineStr">
        <is>
          <t>Excluir/corrigir registo</t>
        </is>
      </c>
      <c r="K30" s="13" t="n"/>
    </row>
    <row r="31">
      <c r="G31" s="13" t="n"/>
      <c r="H31" s="13" t="n"/>
      <c r="I31" s="13" t="n"/>
      <c r="J31" s="13" t="inlineStr">
        <is>
          <t>Outra ação</t>
        </is>
      </c>
      <c r="K31" s="13" t="n"/>
    </row>
    <row r="34" ht="24" customHeight="1">
      <c r="A34" s="5" t="inlineStr">
        <is>
          <t>Limites do ficheiro</t>
        </is>
      </c>
      <c r="B34" s="5" t="n"/>
      <c r="C34" s="5" t="n"/>
      <c r="D34" s="5" t="n"/>
      <c r="E34" s="5" t="n"/>
      <c r="F34" s="5" t="n"/>
      <c r="G34" s="5" t="n"/>
      <c r="H34" s="5" t="n"/>
      <c r="I34" s="5" t="n"/>
      <c r="J34" s="5" t="n"/>
      <c r="K34" s="5" t="n"/>
    </row>
    <row r="35" ht="32" customHeight="1">
      <c r="A35" s="17" t="inlineStr">
        <is>
          <t>• O ficheiro não calcula taxas de IVA, deduções, retenções, prazos, obrigações declarativas ou qualquer conclusão fiscal.</t>
        </is>
      </c>
    </row>
    <row r="36" ht="32" customHeight="1">
      <c r="A36" s="17" t="inlineStr">
        <is>
          <t>• A classificação de afetação profissional é registada para controlo interno. Deve ser confirmada pelo utilizador de acordo com a situação aplicável.</t>
        </is>
      </c>
    </row>
    <row r="37" ht="32" customHeight="1">
      <c r="A37" s="17" t="inlineStr">
        <is>
          <t>• O total afeto estimado é um cálculo operacional baseado no total do documento e na percentagem introduzida; não representa imposto dedutível.</t>
        </is>
      </c>
    </row>
    <row r="38" ht="32" customHeight="1">
      <c r="A38" s="17" t="inlineStr">
        <is>
          <t>• Uma ausência na listagem carregada não prova, por si só, a inexistência de uma fatura no sistema da Autoridade Tributária.</t>
        </is>
      </c>
    </row>
    <row r="39" ht="32" customHeight="1">
      <c r="A39" s="17" t="inlineStr">
        <is>
          <t>• Antes de registar, corrigir ou classificar uma fatura num canal oficial, confirme as condições aplicáveis na fonte oficial.</t>
        </is>
      </c>
    </row>
    <row r="41" ht="24" customHeight="1">
      <c r="A41" s="5" t="inlineStr">
        <is>
          <t>Fonte oficial de consulta</t>
        </is>
      </c>
      <c r="B41" s="5" t="n"/>
      <c r="C41" s="5" t="n"/>
      <c r="D41" s="5" t="n"/>
      <c r="E41" s="5" t="n"/>
      <c r="F41" s="5" t="n"/>
      <c r="G41" s="5" t="n"/>
      <c r="H41" s="5" t="n"/>
      <c r="I41" s="5" t="n"/>
      <c r="J41" s="5" t="n"/>
      <c r="K41" s="5" t="n"/>
    </row>
    <row r="42" ht="64" customHeight="1">
      <c r="A42" s="19" t="inlineStr">
        <is>
          <t>A Autoridade Tributária indica que as faturas podem ser consultadas na área do adquirente e, para trabalhadores independentes, na área de despesas da atividade. As faturas profissionais podem ser classificadas como total ou parcialmente afetas à atividade. Quando o adquirente esteja na posse de uma fatura ausente, existem canais oficiais para o respetivo registo, devendo as condições aplicáveis ser confirmadas na fonte oficial.</t>
        </is>
      </c>
    </row>
    <row r="45">
      <c r="A45" s="22" t="inlineStr">
        <is>
          <t>Consultar FAQ oficial sobre faturas ausentes</t>
        </is>
      </c>
    </row>
    <row r="46">
      <c r="A46" s="22" t="inlineStr">
        <is>
          <t>Consultar informação oficial e-Fatura</t>
        </is>
      </c>
    </row>
  </sheetData>
  <mergeCells count="1">
    <mergeCell ref="A1:K1"/>
  </mergeCells>
  <dataValidations count="1">
    <dataValidation sqref="B25" showErrorMessage="1" showInputMessage="1" allowBlank="1" errorTitle="Tolerância inválida" error="Introduza um montante igual ou superior a zero." type="custom" errorStyle="stop">
      <formula1>=AND(ISNUMBER(B25),B25&gt;=0)</formula1>
    </dataValidation>
  </dataValidations>
  <hyperlinks>
    <hyperlink xmlns:r="http://schemas.openxmlformats.org/officeDocument/2006/relationships" ref="A45" r:id="rId1"/>
    <hyperlink xmlns:r="http://schemas.openxmlformats.org/officeDocument/2006/relationships" ref="A46" r:id="rId2"/>
  </hyperlink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2026-08-31T12:45:55Z</dcterms:created>
  <dcterms:modified xmlns:dcterms="http://purl.org/dc/terms/" xmlns:xsi="http://www.w3.org/2001/XMLSchema-instance" xsi:type="dcterms:W3CDTF">2026-08-31T12:45:55Z</dcterms:modified>
</cp:coreProperties>
</file>