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ainel" sheetId="1" state="visible" r:id="rId1"/>
    <sheet xmlns:r="http://schemas.openxmlformats.org/officeDocument/2006/relationships" name="Registo de rendas" sheetId="2" state="visible" r:id="rId2"/>
    <sheet xmlns:r="http://schemas.openxmlformats.org/officeDocument/2006/relationships" name="Parâmetros" sheetId="3" state="visible" r:id="rId3"/>
    <sheet xmlns:r="http://schemas.openxmlformats.org/officeDocument/2006/relationships" name="Instruções" sheetId="4" state="visible" r:id="rId4"/>
  </sheets>
  <definedNames>
    <definedName name="_xlnm._FilterDatabase" localSheetId="1" hidden="1">'Registo de rendas'!$A$5:$U$105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#,##0.00 [$€-pt-PT];[Red]-#,##0.00 [$€-pt-PT]"/>
    <numFmt numFmtId="165" formatCode="d/m/yyyy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  <font>
      <name val="Calibri"/>
      <b val="1"/>
      <color rgb="00FFFFFF"/>
      <sz val="11"/>
    </font>
  </fonts>
  <fills count="10">
    <fill>
      <patternFill/>
    </fill>
    <fill>
      <patternFill patternType="gray125"/>
    </fill>
    <fill>
      <patternFill patternType="solid">
        <fgColor rgb="000B4F6C"/>
      </patternFill>
    </fill>
    <fill>
      <patternFill patternType="solid">
        <fgColor rgb="00FFF3D6"/>
      </patternFill>
    </fill>
    <fill>
      <patternFill patternType="solid">
        <fgColor rgb="00D9EAF0"/>
      </patternFill>
    </fill>
    <fill>
      <patternFill patternType="solid">
        <fgColor rgb="00E7ECEF"/>
      </patternFill>
    </fill>
    <fill>
      <patternFill patternType="solid">
        <fgColor rgb="00F5F0E6"/>
      </patternFill>
    </fill>
    <fill>
      <patternFill patternType="solid">
        <fgColor rgb="00FFFFFF"/>
      </patternFill>
    </fill>
    <fill>
      <patternFill patternType="solid">
        <fgColor rgb="00146B4A"/>
      </patternFill>
    </fill>
    <fill>
      <patternFill patternType="solid">
        <fgColor rgb="00FCE8B2"/>
      </patternFill>
    </fill>
  </fills>
  <borders count="2">
    <border>
      <left/>
      <right/>
      <top/>
      <bottom/>
      <diagonal/>
    </border>
    <border>
      <left style="thin">
        <color rgb="00CBD5D8"/>
      </left>
      <right style="thin">
        <color rgb="00CBD5D8"/>
      </right>
      <top style="thin">
        <color rgb="00CBD5D8"/>
      </top>
      <bottom style="thin">
        <color rgb="00CBD5D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3" fillId="3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0" fontId="4" fillId="7" borderId="1" applyAlignment="1" pivotButton="0" quotePrefix="0" xfId="0">
      <alignment horizontal="left" vertical="center"/>
    </xf>
    <xf numFmtId="0" fontId="4" fillId="4" borderId="0" applyAlignment="1" pivotButton="0" quotePrefix="0" xfId="0">
      <alignment horizontal="left" vertical="center" wrapText="1"/>
    </xf>
    <xf numFmtId="0" fontId="5" fillId="2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165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center" vertical="center"/>
    </xf>
    <xf numFmtId="10" fontId="4" fillId="5" borderId="1" applyAlignment="1" pivotButton="0" quotePrefix="0" xfId="0">
      <alignment horizontal="center" vertical="center"/>
    </xf>
    <xf numFmtId="164" fontId="4" fillId="5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center" vertical="center"/>
    </xf>
    <xf numFmtId="164" fontId="3" fillId="4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164" fontId="4" fillId="3" borderId="1" applyAlignment="1" pivotButton="0" quotePrefix="0" xfId="0">
      <alignment horizontal="left" vertical="center" wrapText="1"/>
    </xf>
    <xf numFmtId="0" fontId="5" fillId="8" borderId="1" applyAlignment="1" pivotButton="0" quotePrefix="0" xfId="0">
      <alignment horizontal="left" vertical="center"/>
    </xf>
    <xf numFmtId="0" fontId="5" fillId="2" borderId="1" applyAlignment="1" pivotButton="0" quotePrefix="0" xfId="0">
      <alignment horizontal="left" vertical="center"/>
    </xf>
    <xf numFmtId="1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0" fillId="8" borderId="1" pivotButton="0" quotePrefix="0" xfId="0"/>
    <xf numFmtId="0" fontId="4" fillId="6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0" fillId="2" borderId="1" pivotButton="0" quotePrefix="0" xfId="0"/>
    <xf numFmtId="0" fontId="3" fillId="9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5">
    <dxf>
      <font>
        <name val="Calibri"/>
        <b val="1"/>
        <color rgb="00146B4A"/>
        <sz val="10"/>
      </font>
      <fill>
        <patternFill patternType="solid">
          <fgColor rgb="00DDEFE2"/>
        </patternFill>
      </fill>
    </dxf>
    <dxf>
      <font>
        <name val="Calibri"/>
        <b val="1"/>
        <color rgb="001F2933"/>
        <sz val="10"/>
      </font>
      <fill>
        <patternFill patternType="solid">
          <fgColor rgb="00FCE8B2"/>
        </patternFill>
      </fill>
    </dxf>
    <dxf>
      <font>
        <name val="Calibri"/>
        <b val="1"/>
        <color rgb="00C75B39"/>
        <sz val="10"/>
      </font>
      <fill>
        <patternFill patternType="solid">
          <fgColor rgb="00F7DDD7"/>
        </patternFill>
      </fill>
    </dxf>
    <dxf>
      <font>
        <name val="Calibri"/>
        <b val="1"/>
        <color rgb="00C75B39"/>
        <sz val="10"/>
      </font>
    </dxf>
    <dxf>
      <font>
        <name val="Calibri"/>
        <b val="1"/>
        <color rgb="00146B4A"/>
        <sz val="1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Retenção calculada e retenção indicada por mês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'Painel'!I6</f>
            </strRef>
          </tx>
          <spPr>
            <a:solidFill xmlns:a="http://schemas.openxmlformats.org/drawingml/2006/main">
              <a:srgbClr val="146B4A"/>
            </a:solidFill>
            <a:ln xmlns:a="http://schemas.openxmlformats.org/drawingml/2006/main">
              <a:prstDash val="solid"/>
            </a:ln>
          </spPr>
          <cat>
            <numRef>
              <f>'Painel'!$H$7:$H$18</f>
            </numRef>
          </cat>
          <val>
            <numRef>
              <f>'Painel'!$I$7:$I$18</f>
            </numRef>
          </val>
        </ser>
        <ser>
          <idx val="1"/>
          <order val="1"/>
          <tx>
            <strRef>
              <f>'Painel'!J6</f>
            </strRef>
          </tx>
          <spPr>
            <a:solidFill xmlns:a="http://schemas.openxmlformats.org/drawingml/2006/main">
              <a:srgbClr val="0B4F6C"/>
            </a:solidFill>
            <a:ln xmlns:a="http://schemas.openxmlformats.org/drawingml/2006/main">
              <a:prstDash val="solid"/>
            </a:ln>
          </spPr>
          <cat>
            <numRef>
              <f>'Painel'!$H$7:$H$18</f>
            </numRef>
          </cat>
          <val>
            <numRef>
              <f>'Painel'!$J$7:$J$18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Montante (€)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7</col>
      <colOff>0</colOff>
      <row>19</row>
      <rowOff>0</rowOff>
    </from>
    <ext cx="576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RentRegisterTable" displayName="RentRegisterTable" ref="A5:U105" headerRowCount="1">
  <autoFilter ref="A5:U105"/>
  <tableColumns count="21">
    <tableColumn id="1" name="ID"/>
    <tableColumn id="2" name="Estado do registo"/>
    <tableColumn id="3" name="Data do documento"/>
    <tableColumn id="4" name="Data de recebimento"/>
    <tableColumn id="5" name="Mês de referência"/>
    <tableColumn id="6" name="Referência do documento"/>
    <tableColumn id="7" name="Imóvel / contrato"/>
    <tableColumn id="8" name="Beneficiário / locador"/>
    <tableColumn id="9" name="Identificador fiscal do beneficiário"/>
    <tableColumn id="10" name="Pagador indicado no documento"/>
    <tableColumn id="11" name="Identificador fiscal do pagador"/>
    <tableColumn id="12" name="Valor bruto indicado no documento (€)"/>
    <tableColumn id="13" name="Base indicada como sujeita a retenção (€)"/>
    <tableColumn id="14" name="Código de taxa"/>
    <tableColumn id="15" name="Taxa aplicável"/>
    <tableColumn id="16" name="Retenção calculada pela folha (€)"/>
    <tableColumn id="17" name="Retenção indicada no documento (€)"/>
    <tableColumn id="18" name="Valor líquido calculado (€)"/>
    <tableColumn id="19" name="Diferença: indicada - calculada (€)"/>
    <tableColumn id="20" name="Estado de controlo"/>
    <tableColumn id="21" name="Comprovativo / observações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xRatesTable" displayName="TaxRatesTable" ref="A8:E18" headerRowCount="1">
  <autoFilter ref="A8:E18"/>
  <tableColumns count="5">
    <tableColumn id="1" name="Código de taxa"/>
    <tableColumn id="2" name="Descrição / enquadramento indicado"/>
    <tableColumn id="3" name="Taxa (%)"/>
    <tableColumn id="4" name="Fonte de confirmação"/>
    <tableColumn id="5" name="Data de confirmação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1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7" customWidth="1" min="2" max="2"/>
    <col width="37" customWidth="1" min="3" max="3"/>
    <col width="3" customWidth="1" min="4" max="4"/>
    <col width="35" customWidth="1" min="5" max="5"/>
    <col width="31" customWidth="1" min="6" max="6"/>
    <col width="3" customWidth="1" min="7" max="7"/>
    <col width="15" customWidth="1" min="8" max="8"/>
    <col width="19" customWidth="1" min="9" max="9"/>
    <col width="19" customWidth="1" min="10" max="10"/>
  </cols>
  <sheetData>
    <row r="1" ht="28" customHeight="1">
      <c r="A1" s="1" t="inlineStr">
        <is>
          <t>Painel — Retenções de IRS sobre rendimentos prediais</t>
        </is>
      </c>
    </row>
    <row r="2" ht="21" customHeight="1">
      <c r="A2" s="2" t="inlineStr">
        <is>
          <t>Resumo de registos, retenções indicadas e controlo documental interno.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</row>
    <row r="3"/>
    <row r="4"/>
    <row r="5">
      <c r="A5" s="3" t="inlineStr">
        <is>
          <t>Ano de análise (opcional)</t>
        </is>
      </c>
      <c r="B5" s="4" t="n">
        <v>2026</v>
      </c>
      <c r="C5" s="5" t="inlineStr">
        <is>
          <t>Deixar em branco para incluir todos os registos.</t>
        </is>
      </c>
    </row>
    <row r="6">
      <c r="H6" s="6" t="inlineStr">
        <is>
          <t>Mês</t>
        </is>
      </c>
      <c r="I6" s="6" t="inlineStr">
        <is>
          <t>Retenção calculada</t>
        </is>
      </c>
      <c r="J6" s="6" t="inlineStr">
        <is>
          <t>Retenção indicada</t>
        </is>
      </c>
    </row>
    <row r="7">
      <c r="A7" s="6" t="inlineStr">
        <is>
          <t>Indicador</t>
        </is>
      </c>
      <c r="B7" s="6" t="inlineStr">
        <is>
          <t>Valor</t>
        </is>
      </c>
      <c r="E7" s="6" t="inlineStr">
        <is>
          <t>Controlo documental</t>
        </is>
      </c>
      <c r="F7" s="6" t="inlineStr">
        <is>
          <t>Resultado</t>
        </is>
      </c>
      <c r="H7" s="7" t="inlineStr">
        <is>
          <t>Janeiro</t>
        </is>
      </c>
      <c r="I7" s="8">
        <f>IFERROR(IF($B$5="",0,SUMIFS('Registo de rendas'!$P$6:$P$105,'Registo de rendas'!$D$6:$D$105,"&gt;="&amp;DATE($B$5,1,1),'Registo de rendas'!$D$6:$D$105,"&lt;"&amp;DATE($B$5,2,1))),0)</f>
        <v/>
      </c>
      <c r="J7" s="8">
        <f>IFERROR(IF($B$5="",0,SUMIFS('Registo de rendas'!$Q$6:$Q$105,'Registo de rendas'!$D$6:$D$105,"&gt;="&amp;DATE($B$5,1,1),'Registo de rendas'!$D$6:$D$105,"&lt;"&amp;DATE($B$5,2,1))),0)</f>
        <v/>
      </c>
    </row>
    <row r="8">
      <c r="A8" s="9" t="inlineStr">
        <is>
          <t>Valor bruto indicado no documento</t>
        </is>
      </c>
      <c r="B8" s="10">
        <f>IFERROR(IF($B$5="",SUM('Registo de rendas'!$L$6:$L$105),SUMIFS('Registo de rendas'!$L$6:$L$105,'Registo de rendas'!$D$6:$D$105,"&gt;="&amp;DATE($B$5,1,1),'Registo de rendas'!$D$6:$D$105,"&lt;"&amp;DATE($B$5+1,1,1))),0)</f>
        <v/>
      </c>
      <c r="E8" s="9" t="inlineStr">
        <is>
          <t>Registos no período</t>
        </is>
      </c>
      <c r="F8" s="11">
        <f>IFERROR(IF($B$5="",COUNTIF('Registo de rendas'!$A$6:$A$105,"&gt;0"),COUNTIFS('Registo de rendas'!$A$6:$A$105,"&gt;0",'Registo de rendas'!$D$6:$D$105,"&gt;="&amp;DATE($B$5,1,1),'Registo de rendas'!$D$6:$D$105,"&lt;"&amp;DATE($B$5+1,1,1))),0)</f>
        <v/>
      </c>
      <c r="H8" s="12" t="inlineStr">
        <is>
          <t>Fevereiro</t>
        </is>
      </c>
      <c r="I8" s="8">
        <f>IFERROR(IF($B$5="",0,SUMIFS('Registo de rendas'!$P$6:$P$105,'Registo de rendas'!$D$6:$D$105,"&gt;="&amp;DATE($B$5,2,1),'Registo de rendas'!$D$6:$D$105,"&lt;"&amp;DATE($B$5,3,1))),0)</f>
        <v/>
      </c>
      <c r="J8" s="8">
        <f>IFERROR(IF($B$5="",0,SUMIFS('Registo de rendas'!$Q$6:$Q$105,'Registo de rendas'!$D$6:$D$105,"&gt;="&amp;DATE($B$5,2,1),'Registo de rendas'!$D$6:$D$105,"&lt;"&amp;DATE($B$5,3,1))),0)</f>
        <v/>
      </c>
    </row>
    <row r="9">
      <c r="A9" s="9" t="inlineStr">
        <is>
          <t>Base indicada como sujeita a retenção</t>
        </is>
      </c>
      <c r="B9" s="10">
        <f>IFERROR(IF($B$5="",SUM('Registo de rendas'!$M$6:$M$105),SUMIFS('Registo de rendas'!$M$6:$M$105,'Registo de rendas'!$D$6:$D$105,"&gt;="&amp;DATE($B$5,1,1),'Registo de rendas'!$D$6:$D$105,"&lt;"&amp;DATE($B$5+1,1,1))),0)</f>
        <v/>
      </c>
      <c r="E9" s="9" t="inlineStr">
        <is>
          <t>Registos conformes</t>
        </is>
      </c>
      <c r="F9" s="11">
        <f>IFERROR(IF($B$5="",COUNTIFS('Registo de rendas'!$A$6:$A$105,"&gt;0",'Registo de rendas'!$T$6:$T$105,"Conforme"),COUNTIFS('Registo de rendas'!$A$6:$A$105,"&gt;0",'Registo de rendas'!$D$6:$D$105,"&gt;="&amp;DATE($B$5,1,1),'Registo de rendas'!$D$6:$D$105,"&lt;"&amp;DATE($B$5+1,1,1),'Registo de rendas'!$T$6:$T$105,"Conforme")),0)</f>
        <v/>
      </c>
      <c r="H9" s="7" t="inlineStr">
        <is>
          <t>Março</t>
        </is>
      </c>
      <c r="I9" s="8">
        <f>IFERROR(IF($B$5="",0,SUMIFS('Registo de rendas'!$P$6:$P$105,'Registo de rendas'!$D$6:$D$105,"&gt;="&amp;DATE($B$5,3,1),'Registo de rendas'!$D$6:$D$105,"&lt;"&amp;DATE($B$5,4,1))),0)</f>
        <v/>
      </c>
      <c r="J9" s="8">
        <f>IFERROR(IF($B$5="",0,SUMIFS('Registo de rendas'!$Q$6:$Q$105,'Registo de rendas'!$D$6:$D$105,"&gt;="&amp;DATE($B$5,3,1),'Registo de rendas'!$D$6:$D$105,"&lt;"&amp;DATE($B$5,4,1))),0)</f>
        <v/>
      </c>
    </row>
    <row r="10">
      <c r="A10" s="9" t="inlineStr">
        <is>
          <t>Retenção calculada pela folha</t>
        </is>
      </c>
      <c r="B10" s="10">
        <f>IFERROR(IF($B$5="",SUM('Registo de rendas'!$P$6:$P$105),SUMIFS('Registo de rendas'!$P$6:$P$105,'Registo de rendas'!$D$6:$D$105,"&gt;="&amp;DATE($B$5,1,1),'Registo de rendas'!$D$6:$D$105,"&lt;"&amp;DATE($B$5+1,1,1))),0)</f>
        <v/>
      </c>
      <c r="E10" s="9" t="inlineStr">
        <is>
          <t>Registos com divergência</t>
        </is>
      </c>
      <c r="F10" s="11">
        <f>IFERROR(IF($B$5="",COUNTIFS('Registo de rendas'!$A$6:$A$105,"&gt;0",'Registo de rendas'!$T$6:$T$105,"Divergência"),COUNTIFS('Registo de rendas'!$A$6:$A$105,"&gt;0",'Registo de rendas'!$D$6:$D$105,"&gt;="&amp;DATE($B$5,1,1),'Registo de rendas'!$D$6:$D$105,"&lt;"&amp;DATE($B$5+1,1,1),'Registo de rendas'!$T$6:$T$105,"Divergência")),0)</f>
        <v/>
      </c>
      <c r="H10" s="12" t="inlineStr">
        <is>
          <t>Abril</t>
        </is>
      </c>
      <c r="I10" s="8">
        <f>IFERROR(IF($B$5="",0,SUMIFS('Registo de rendas'!$P$6:$P$105,'Registo de rendas'!$D$6:$D$105,"&gt;="&amp;DATE($B$5,4,1),'Registo de rendas'!$D$6:$D$105,"&lt;"&amp;DATE($B$5,5,1))),0)</f>
        <v/>
      </c>
      <c r="J10" s="8">
        <f>IFERROR(IF($B$5="",0,SUMIFS('Registo de rendas'!$Q$6:$Q$105,'Registo de rendas'!$D$6:$D$105,"&gt;="&amp;DATE($B$5,4,1),'Registo de rendas'!$D$6:$D$105,"&lt;"&amp;DATE($B$5,5,1))),0)</f>
        <v/>
      </c>
    </row>
    <row r="11">
      <c r="A11" s="9" t="inlineStr">
        <is>
          <t>Retenção indicada no documento</t>
        </is>
      </c>
      <c r="B11" s="10">
        <f>IFERROR(IF($B$5="",SUM('Registo de rendas'!$Q$6:$Q$105),SUMIFS('Registo de rendas'!$Q$6:$Q$105,'Registo de rendas'!$D$6:$D$105,"&gt;="&amp;DATE($B$5,1,1),'Registo de rendas'!$D$6:$D$105,"&lt;"&amp;DATE($B$5+1,1,1))),0)</f>
        <v/>
      </c>
      <c r="E11" s="9" t="inlineStr">
        <is>
          <t>Registos pendentes</t>
        </is>
      </c>
      <c r="F11" s="11">
        <f>IFERROR($F$8-$F$9-$F$10,0)</f>
        <v/>
      </c>
      <c r="H11" s="7" t="inlineStr">
        <is>
          <t>Maio</t>
        </is>
      </c>
      <c r="I11" s="8">
        <f>IFERROR(IF($B$5="",0,SUMIFS('Registo de rendas'!$P$6:$P$105,'Registo de rendas'!$D$6:$D$105,"&gt;="&amp;DATE($B$5,5,1),'Registo de rendas'!$D$6:$D$105,"&lt;"&amp;DATE($B$5,6,1))),0)</f>
        <v/>
      </c>
      <c r="J11" s="8">
        <f>IFERROR(IF($B$5="",0,SUMIFS('Registo de rendas'!$Q$6:$Q$105,'Registo de rendas'!$D$6:$D$105,"&gt;="&amp;DATE($B$5,5,1),'Registo de rendas'!$D$6:$D$105,"&lt;"&amp;DATE($B$5,6,1))),0)</f>
        <v/>
      </c>
    </row>
    <row r="12">
      <c r="A12" s="9" t="inlineStr">
        <is>
          <t>Diferença: indicada - calculada</t>
        </is>
      </c>
      <c r="B12" s="10">
        <f>IFERROR($B$11-$B$10,0)</f>
        <v/>
      </c>
      <c r="E12" s="9" t="inlineStr">
        <is>
          <t>Registos sem data de recebimento (global)</t>
        </is>
      </c>
      <c r="F12" s="11">
        <f>IFERROR(COUNTIFS('Registo de rendas'!$A$6:$A$105,"&gt;0",'Registo de rendas'!$D$6:$D$105,""),0)</f>
        <v/>
      </c>
      <c r="H12" s="12" t="inlineStr">
        <is>
          <t>Junho</t>
        </is>
      </c>
      <c r="I12" s="8">
        <f>IFERROR(IF($B$5="",0,SUMIFS('Registo de rendas'!$P$6:$P$105,'Registo de rendas'!$D$6:$D$105,"&gt;="&amp;DATE($B$5,6,1),'Registo de rendas'!$D$6:$D$105,"&lt;"&amp;DATE($B$5,7,1))),0)</f>
        <v/>
      </c>
      <c r="J12" s="8">
        <f>IFERROR(IF($B$5="",0,SUMIFS('Registo de rendas'!$Q$6:$Q$105,'Registo de rendas'!$D$6:$D$105,"&gt;="&amp;DATE($B$5,6,1),'Registo de rendas'!$D$6:$D$105,"&lt;"&amp;DATE($B$5,7,1))),0)</f>
        <v/>
      </c>
    </row>
    <row r="13">
      <c r="A13" s="9" t="inlineStr">
        <is>
          <t>Valor líquido calculado após retenção</t>
        </is>
      </c>
      <c r="B13" s="10">
        <f>IFERROR(IF($B$5="",SUM('Registo de rendas'!$R$6:$R$105),SUMIFS('Registo de rendas'!$R$6:$R$105,'Registo de rendas'!$D$6:$D$105,"&gt;="&amp;DATE($B$5,1,1),'Registo de rendas'!$D$6:$D$105,"&lt;"&amp;DATE($B$5+1,1,1))),0)</f>
        <v/>
      </c>
      <c r="E13" s="9" t="inlineStr">
        <is>
          <t>Controlo final do período</t>
        </is>
      </c>
      <c r="F13" s="11">
        <f>IF($F$8=0,"Sem registos no período",IF(AND($B$12&lt;='Parâmetros'!$B$4,$B$12&gt;=-'Parâmetros'!$B$4,$F$10=0,$F$11=0),"Totais conciliados","Rever pendências ou divergências"))</f>
        <v/>
      </c>
      <c r="H13" s="7" t="inlineStr">
        <is>
          <t>Julho</t>
        </is>
      </c>
      <c r="I13" s="8">
        <f>IFERROR(IF($B$5="",0,SUMIFS('Registo de rendas'!$P$6:$P$105,'Registo de rendas'!$D$6:$D$105,"&gt;="&amp;DATE($B$5,7,1),'Registo de rendas'!$D$6:$D$105,"&lt;"&amp;DATE($B$5,8,1))),0)</f>
        <v/>
      </c>
      <c r="J13" s="8">
        <f>IFERROR(IF($B$5="",0,SUMIFS('Registo de rendas'!$Q$6:$Q$105,'Registo de rendas'!$D$6:$D$105,"&gt;="&amp;DATE($B$5,7,1),'Registo de rendas'!$D$6:$D$105,"&lt;"&amp;DATE($B$5,8,1))),0)</f>
        <v/>
      </c>
    </row>
    <row r="14">
      <c r="B14">
        <f>""</f>
        <v/>
      </c>
      <c r="F14">
        <f>""</f>
        <v/>
      </c>
      <c r="H14" s="12" t="inlineStr">
        <is>
          <t>Agosto</t>
        </is>
      </c>
      <c r="I14" s="8">
        <f>IFERROR(IF($B$5="",0,SUMIFS('Registo de rendas'!$P$6:$P$105,'Registo de rendas'!$D$6:$D$105,"&gt;="&amp;DATE($B$5,8,1),'Registo de rendas'!$D$6:$D$105,"&lt;"&amp;DATE($B$5,9,1))),0)</f>
        <v/>
      </c>
      <c r="J14" s="8">
        <f>IFERROR(IF($B$5="",0,SUMIFS('Registo de rendas'!$Q$6:$Q$105,'Registo de rendas'!$D$6:$D$105,"&gt;="&amp;DATE($B$5,8,1),'Registo de rendas'!$D$6:$D$105,"&lt;"&amp;DATE($B$5,9,1))),0)</f>
        <v/>
      </c>
    </row>
    <row r="15">
      <c r="B15">
        <f>""</f>
        <v/>
      </c>
      <c r="F15">
        <f>""</f>
        <v/>
      </c>
      <c r="H15" s="7" t="inlineStr">
        <is>
          <t>Setembro</t>
        </is>
      </c>
      <c r="I15" s="8">
        <f>IFERROR(IF($B$5="",0,SUMIFS('Registo de rendas'!$P$6:$P$105,'Registo de rendas'!$D$6:$D$105,"&gt;="&amp;DATE($B$5,9,1),'Registo de rendas'!$D$6:$D$105,"&lt;"&amp;DATE($B$5,10,1))),0)</f>
        <v/>
      </c>
      <c r="J15" s="8">
        <f>IFERROR(IF($B$5="",0,SUMIFS('Registo de rendas'!$Q$6:$Q$105,'Registo de rendas'!$D$6:$D$105,"&gt;="&amp;DATE($B$5,9,1),'Registo de rendas'!$D$6:$D$105,"&lt;"&amp;DATE($B$5,10,1))),0)</f>
        <v/>
      </c>
    </row>
    <row r="16">
      <c r="B16">
        <f>""</f>
        <v/>
      </c>
      <c r="F16">
        <f>""</f>
        <v/>
      </c>
      <c r="H16" s="12" t="inlineStr">
        <is>
          <t>Outubro</t>
        </is>
      </c>
      <c r="I16" s="8">
        <f>IFERROR(IF($B$5="",0,SUMIFS('Registo de rendas'!$P$6:$P$105,'Registo de rendas'!$D$6:$D$105,"&gt;="&amp;DATE($B$5,10,1),'Registo de rendas'!$D$6:$D$105,"&lt;"&amp;DATE($B$5,11,1))),0)</f>
        <v/>
      </c>
      <c r="J16" s="8">
        <f>IFERROR(IF($B$5="",0,SUMIFS('Registo de rendas'!$Q$6:$Q$105,'Registo de rendas'!$D$6:$D$105,"&gt;="&amp;DATE($B$5,10,1),'Registo de rendas'!$D$6:$D$105,"&lt;"&amp;DATE($B$5,11,1))),0)</f>
        <v/>
      </c>
    </row>
    <row r="17">
      <c r="B17">
        <f>""</f>
        <v/>
      </c>
      <c r="F17">
        <f>""</f>
        <v/>
      </c>
      <c r="H17" s="7" t="inlineStr">
        <is>
          <t>Novembro</t>
        </is>
      </c>
      <c r="I17" s="8">
        <f>IFERROR(IF($B$5="",0,SUMIFS('Registo de rendas'!$P$6:$P$105,'Registo de rendas'!$D$6:$D$105,"&gt;="&amp;DATE($B$5,11,1),'Registo de rendas'!$D$6:$D$105,"&lt;"&amp;DATE($B$5,12,1))),0)</f>
        <v/>
      </c>
      <c r="J17" s="8">
        <f>IFERROR(IF($B$5="",0,SUMIFS('Registo de rendas'!$Q$6:$Q$105,'Registo de rendas'!$D$6:$D$105,"&gt;="&amp;DATE($B$5,11,1),'Registo de rendas'!$D$6:$D$105,"&lt;"&amp;DATE($B$5,12,1))),0)</f>
        <v/>
      </c>
    </row>
    <row r="18">
      <c r="B18">
        <f>""</f>
        <v/>
      </c>
      <c r="F18">
        <f>""</f>
        <v/>
      </c>
      <c r="H18" s="12" t="inlineStr">
        <is>
          <t>Dezembro</t>
        </is>
      </c>
      <c r="I18" s="8">
        <f>IFERROR(IF($B$5="",0,SUMIFS('Registo de rendas'!$P$6:$P$105,'Registo de rendas'!$D$6:$D$105,"&gt;="&amp;DATE($B$5,12,1),'Registo de rendas'!$D$6:$D$105,"&lt;"&amp;DATE($B$5,13,1))),0)</f>
        <v/>
      </c>
      <c r="J18" s="8">
        <f>IFERROR(IF($B$5="",0,SUMIFS('Registo de rendas'!$Q$6:$Q$105,'Registo de rendas'!$D$6:$D$105,"&gt;="&amp;DATE($B$5,12,1),'Registo de rendas'!$D$6:$D$105,"&lt;"&amp;DATE($B$5,13,1))),0)</f>
        <v/>
      </c>
    </row>
    <row r="19">
      <c r="B19">
        <f>""</f>
        <v/>
      </c>
      <c r="F19">
        <f>""</f>
        <v/>
      </c>
      <c r="I19">
        <f>""</f>
        <v/>
      </c>
      <c r="J19">
        <f>""</f>
        <v/>
      </c>
    </row>
    <row r="20">
      <c r="B20">
        <f>""</f>
        <v/>
      </c>
      <c r="F20">
        <f>""</f>
        <v/>
      </c>
      <c r="I20">
        <f>""</f>
        <v/>
      </c>
      <c r="J20">
        <f>""</f>
        <v/>
      </c>
    </row>
    <row r="21">
      <c r="B21">
        <f>""</f>
        <v/>
      </c>
      <c r="F21">
        <f>""</f>
        <v/>
      </c>
      <c r="I21">
        <f>""</f>
        <v/>
      </c>
      <c r="J21">
        <f>""</f>
        <v/>
      </c>
    </row>
    <row r="22">
      <c r="B22">
        <f>""</f>
        <v/>
      </c>
      <c r="F22">
        <f>""</f>
        <v/>
      </c>
      <c r="I22">
        <f>""</f>
        <v/>
      </c>
      <c r="J22">
        <f>""</f>
        <v/>
      </c>
    </row>
    <row r="23">
      <c r="B23">
        <f>""</f>
        <v/>
      </c>
      <c r="F23">
        <f>""</f>
        <v/>
      </c>
      <c r="I23">
        <f>""</f>
        <v/>
      </c>
      <c r="J23">
        <f>""</f>
        <v/>
      </c>
    </row>
    <row r="24">
      <c r="B24">
        <f>""</f>
        <v/>
      </c>
      <c r="F24">
        <f>""</f>
        <v/>
      </c>
      <c r="I24">
        <f>""</f>
        <v/>
      </c>
      <c r="J24">
        <f>""</f>
        <v/>
      </c>
    </row>
    <row r="25">
      <c r="B25">
        <f>""</f>
        <v/>
      </c>
      <c r="F25">
        <f>""</f>
        <v/>
      </c>
      <c r="I25">
        <f>""</f>
        <v/>
      </c>
      <c r="J25">
        <f>""</f>
        <v/>
      </c>
    </row>
    <row r="26">
      <c r="B26">
        <f>""</f>
        <v/>
      </c>
      <c r="F26">
        <f>""</f>
        <v/>
      </c>
      <c r="I26">
        <f>""</f>
        <v/>
      </c>
      <c r="J26">
        <f>""</f>
        <v/>
      </c>
    </row>
    <row r="27">
      <c r="B27">
        <f>""</f>
        <v/>
      </c>
      <c r="F27">
        <f>""</f>
        <v/>
      </c>
      <c r="I27">
        <f>""</f>
        <v/>
      </c>
      <c r="J27">
        <f>""</f>
        <v/>
      </c>
    </row>
    <row r="28">
      <c r="B28">
        <f>""</f>
        <v/>
      </c>
      <c r="F28">
        <f>""</f>
        <v/>
      </c>
      <c r="I28">
        <f>""</f>
        <v/>
      </c>
      <c r="J28">
        <f>""</f>
        <v/>
      </c>
    </row>
    <row r="29">
      <c r="B29">
        <f>""</f>
        <v/>
      </c>
      <c r="F29">
        <f>""</f>
        <v/>
      </c>
      <c r="I29">
        <f>""</f>
        <v/>
      </c>
      <c r="J29">
        <f>""</f>
        <v/>
      </c>
    </row>
    <row r="30">
      <c r="B30">
        <f>""</f>
        <v/>
      </c>
      <c r="F30">
        <f>""</f>
        <v/>
      </c>
      <c r="I30">
        <f>""</f>
        <v/>
      </c>
      <c r="J30">
        <f>""</f>
        <v/>
      </c>
    </row>
    <row r="31">
      <c r="B31">
        <f>""</f>
        <v/>
      </c>
      <c r="F31">
        <f>""</f>
        <v/>
      </c>
      <c r="I31">
        <f>""</f>
        <v/>
      </c>
      <c r="J31">
        <f>""</f>
        <v/>
      </c>
    </row>
    <row r="32">
      <c r="B32">
        <f>""</f>
        <v/>
      </c>
      <c r="F32">
        <f>""</f>
        <v/>
      </c>
      <c r="I32">
        <f>""</f>
        <v/>
      </c>
      <c r="J32">
        <f>""</f>
        <v/>
      </c>
    </row>
    <row r="33">
      <c r="B33">
        <f>""</f>
        <v/>
      </c>
      <c r="F33">
        <f>""</f>
        <v/>
      </c>
      <c r="I33">
        <f>""</f>
        <v/>
      </c>
      <c r="J33">
        <f>""</f>
        <v/>
      </c>
    </row>
    <row r="34">
      <c r="B34">
        <f>""</f>
        <v/>
      </c>
      <c r="F34">
        <f>""</f>
        <v/>
      </c>
      <c r="I34">
        <f>""</f>
        <v/>
      </c>
      <c r="J34">
        <f>""</f>
        <v/>
      </c>
    </row>
    <row r="35">
      <c r="B35">
        <f>""</f>
        <v/>
      </c>
      <c r="F35">
        <f>""</f>
        <v/>
      </c>
      <c r="I35">
        <f>""</f>
        <v/>
      </c>
      <c r="J35">
        <f>""</f>
        <v/>
      </c>
    </row>
    <row r="36">
      <c r="B36">
        <f>""</f>
        <v/>
      </c>
      <c r="F36">
        <f>""</f>
        <v/>
      </c>
      <c r="I36">
        <f>""</f>
        <v/>
      </c>
      <c r="J36">
        <f>""</f>
        <v/>
      </c>
    </row>
    <row r="37">
      <c r="B37">
        <f>""</f>
        <v/>
      </c>
      <c r="F37">
        <f>""</f>
        <v/>
      </c>
      <c r="I37">
        <f>""</f>
        <v/>
      </c>
      <c r="J37">
        <f>""</f>
        <v/>
      </c>
    </row>
    <row r="38">
      <c r="B38">
        <f>""</f>
        <v/>
      </c>
      <c r="F38">
        <f>""</f>
        <v/>
      </c>
      <c r="I38">
        <f>""</f>
        <v/>
      </c>
      <c r="J38">
        <f>""</f>
        <v/>
      </c>
    </row>
    <row r="39">
      <c r="B39">
        <f>""</f>
        <v/>
      </c>
      <c r="F39">
        <f>""</f>
        <v/>
      </c>
      <c r="I39">
        <f>""</f>
        <v/>
      </c>
      <c r="J39">
        <f>""</f>
        <v/>
      </c>
    </row>
    <row r="40">
      <c r="B40">
        <f>""</f>
        <v/>
      </c>
      <c r="F40">
        <f>""</f>
        <v/>
      </c>
      <c r="I40">
        <f>""</f>
        <v/>
      </c>
      <c r="J40">
        <f>""</f>
        <v/>
      </c>
    </row>
    <row r="41">
      <c r="B41">
        <f>""</f>
        <v/>
      </c>
      <c r="F41">
        <f>""</f>
        <v/>
      </c>
      <c r="I41">
        <f>""</f>
        <v/>
      </c>
      <c r="J41">
        <f>""</f>
        <v/>
      </c>
    </row>
    <row r="42">
      <c r="B42">
        <f>""</f>
        <v/>
      </c>
      <c r="F42">
        <f>""</f>
        <v/>
      </c>
      <c r="I42">
        <f>""</f>
        <v/>
      </c>
      <c r="J42">
        <f>""</f>
        <v/>
      </c>
    </row>
    <row r="43">
      <c r="B43">
        <f>""</f>
        <v/>
      </c>
      <c r="F43">
        <f>""</f>
        <v/>
      </c>
      <c r="I43">
        <f>""</f>
        <v/>
      </c>
      <c r="J43">
        <f>""</f>
        <v/>
      </c>
    </row>
    <row r="44">
      <c r="B44">
        <f>""</f>
        <v/>
      </c>
      <c r="F44">
        <f>""</f>
        <v/>
      </c>
      <c r="I44">
        <f>""</f>
        <v/>
      </c>
      <c r="J44">
        <f>""</f>
        <v/>
      </c>
    </row>
    <row r="45">
      <c r="B45">
        <f>""</f>
        <v/>
      </c>
      <c r="F45">
        <f>""</f>
        <v/>
      </c>
      <c r="I45">
        <f>""</f>
        <v/>
      </c>
      <c r="J45">
        <f>""</f>
        <v/>
      </c>
    </row>
    <row r="46">
      <c r="B46">
        <f>""</f>
        <v/>
      </c>
      <c r="F46">
        <f>""</f>
        <v/>
      </c>
      <c r="I46">
        <f>""</f>
        <v/>
      </c>
      <c r="J46">
        <f>""</f>
        <v/>
      </c>
    </row>
    <row r="47">
      <c r="B47">
        <f>""</f>
        <v/>
      </c>
      <c r="F47">
        <f>""</f>
        <v/>
      </c>
      <c r="I47">
        <f>""</f>
        <v/>
      </c>
      <c r="J47">
        <f>""</f>
        <v/>
      </c>
    </row>
    <row r="48">
      <c r="B48">
        <f>""</f>
        <v/>
      </c>
      <c r="F48">
        <f>""</f>
        <v/>
      </c>
      <c r="I48">
        <f>""</f>
        <v/>
      </c>
      <c r="J48">
        <f>""</f>
        <v/>
      </c>
    </row>
    <row r="49">
      <c r="B49">
        <f>""</f>
        <v/>
      </c>
      <c r="F49">
        <f>""</f>
        <v/>
      </c>
      <c r="I49">
        <f>""</f>
        <v/>
      </c>
      <c r="J49">
        <f>""</f>
        <v/>
      </c>
    </row>
    <row r="50">
      <c r="B50">
        <f>""</f>
        <v/>
      </c>
      <c r="F50">
        <f>""</f>
        <v/>
      </c>
      <c r="I50">
        <f>""</f>
        <v/>
      </c>
      <c r="J50">
        <f>""</f>
        <v/>
      </c>
    </row>
    <row r="51">
      <c r="B51">
        <f>""</f>
        <v/>
      </c>
      <c r="F51">
        <f>""</f>
        <v/>
      </c>
      <c r="I51">
        <f>""</f>
        <v/>
      </c>
      <c r="J51">
        <f>""</f>
        <v/>
      </c>
    </row>
    <row r="52">
      <c r="B52">
        <f>""</f>
        <v/>
      </c>
      <c r="F52">
        <f>""</f>
        <v/>
      </c>
      <c r="I52">
        <f>""</f>
        <v/>
      </c>
      <c r="J52">
        <f>""</f>
        <v/>
      </c>
    </row>
    <row r="53">
      <c r="B53">
        <f>""</f>
        <v/>
      </c>
      <c r="F53">
        <f>""</f>
        <v/>
      </c>
      <c r="I53">
        <f>""</f>
        <v/>
      </c>
      <c r="J53">
        <f>""</f>
        <v/>
      </c>
    </row>
    <row r="54">
      <c r="B54">
        <f>""</f>
        <v/>
      </c>
      <c r="F54">
        <f>""</f>
        <v/>
      </c>
      <c r="I54">
        <f>""</f>
        <v/>
      </c>
      <c r="J54">
        <f>""</f>
        <v/>
      </c>
    </row>
    <row r="55">
      <c r="B55">
        <f>""</f>
        <v/>
      </c>
      <c r="F55">
        <f>""</f>
        <v/>
      </c>
      <c r="I55">
        <f>""</f>
        <v/>
      </c>
      <c r="J55">
        <f>""</f>
        <v/>
      </c>
    </row>
    <row r="56">
      <c r="B56">
        <f>""</f>
        <v/>
      </c>
      <c r="F56">
        <f>""</f>
        <v/>
      </c>
      <c r="I56">
        <f>""</f>
        <v/>
      </c>
      <c r="J56">
        <f>""</f>
        <v/>
      </c>
    </row>
    <row r="57">
      <c r="B57">
        <f>""</f>
        <v/>
      </c>
      <c r="F57">
        <f>""</f>
        <v/>
      </c>
      <c r="I57">
        <f>""</f>
        <v/>
      </c>
      <c r="J57">
        <f>""</f>
        <v/>
      </c>
    </row>
    <row r="58">
      <c r="B58">
        <f>""</f>
        <v/>
      </c>
      <c r="F58">
        <f>""</f>
        <v/>
      </c>
      <c r="I58">
        <f>""</f>
        <v/>
      </c>
      <c r="J58">
        <f>""</f>
        <v/>
      </c>
    </row>
    <row r="59">
      <c r="B59">
        <f>""</f>
        <v/>
      </c>
      <c r="F59">
        <f>""</f>
        <v/>
      </c>
      <c r="I59">
        <f>""</f>
        <v/>
      </c>
      <c r="J59">
        <f>""</f>
        <v/>
      </c>
    </row>
    <row r="60">
      <c r="B60">
        <f>""</f>
        <v/>
      </c>
      <c r="F60">
        <f>""</f>
        <v/>
      </c>
      <c r="I60">
        <f>""</f>
        <v/>
      </c>
      <c r="J60">
        <f>""</f>
        <v/>
      </c>
    </row>
    <row r="61">
      <c r="B61">
        <f>""</f>
        <v/>
      </c>
      <c r="F61">
        <f>""</f>
        <v/>
      </c>
      <c r="I61">
        <f>""</f>
        <v/>
      </c>
      <c r="J61">
        <f>""</f>
        <v/>
      </c>
    </row>
    <row r="62">
      <c r="B62">
        <f>""</f>
        <v/>
      </c>
      <c r="F62">
        <f>""</f>
        <v/>
      </c>
      <c r="I62">
        <f>""</f>
        <v/>
      </c>
      <c r="J62">
        <f>""</f>
        <v/>
      </c>
    </row>
    <row r="63">
      <c r="B63">
        <f>""</f>
        <v/>
      </c>
      <c r="F63">
        <f>""</f>
        <v/>
      </c>
      <c r="I63">
        <f>""</f>
        <v/>
      </c>
      <c r="J63">
        <f>""</f>
        <v/>
      </c>
    </row>
    <row r="64">
      <c r="B64">
        <f>""</f>
        <v/>
      </c>
      <c r="F64">
        <f>""</f>
        <v/>
      </c>
      <c r="I64">
        <f>""</f>
        <v/>
      </c>
      <c r="J64">
        <f>""</f>
        <v/>
      </c>
    </row>
    <row r="65">
      <c r="B65">
        <f>""</f>
        <v/>
      </c>
      <c r="F65">
        <f>""</f>
        <v/>
      </c>
      <c r="I65">
        <f>""</f>
        <v/>
      </c>
      <c r="J65">
        <f>""</f>
        <v/>
      </c>
    </row>
    <row r="66">
      <c r="B66">
        <f>""</f>
        <v/>
      </c>
      <c r="F66">
        <f>""</f>
        <v/>
      </c>
      <c r="I66">
        <f>""</f>
        <v/>
      </c>
      <c r="J66">
        <f>""</f>
        <v/>
      </c>
    </row>
    <row r="67">
      <c r="B67">
        <f>""</f>
        <v/>
      </c>
      <c r="F67">
        <f>""</f>
        <v/>
      </c>
      <c r="I67">
        <f>""</f>
        <v/>
      </c>
      <c r="J67">
        <f>""</f>
        <v/>
      </c>
    </row>
    <row r="68">
      <c r="B68">
        <f>""</f>
        <v/>
      </c>
      <c r="F68">
        <f>""</f>
        <v/>
      </c>
      <c r="I68">
        <f>""</f>
        <v/>
      </c>
      <c r="J68">
        <f>""</f>
        <v/>
      </c>
    </row>
    <row r="69">
      <c r="B69">
        <f>""</f>
        <v/>
      </c>
      <c r="F69">
        <f>""</f>
        <v/>
      </c>
      <c r="I69">
        <f>""</f>
        <v/>
      </c>
      <c r="J69">
        <f>""</f>
        <v/>
      </c>
    </row>
    <row r="70">
      <c r="B70">
        <f>""</f>
        <v/>
      </c>
      <c r="F70">
        <f>""</f>
        <v/>
      </c>
      <c r="I70">
        <f>""</f>
        <v/>
      </c>
      <c r="J70">
        <f>""</f>
        <v/>
      </c>
    </row>
    <row r="71">
      <c r="B71">
        <f>""</f>
        <v/>
      </c>
      <c r="F71">
        <f>""</f>
        <v/>
      </c>
      <c r="I71">
        <f>""</f>
        <v/>
      </c>
      <c r="J71">
        <f>""</f>
        <v/>
      </c>
    </row>
    <row r="72">
      <c r="B72">
        <f>""</f>
        <v/>
      </c>
      <c r="F72">
        <f>""</f>
        <v/>
      </c>
      <c r="I72">
        <f>""</f>
        <v/>
      </c>
      <c r="J72">
        <f>""</f>
        <v/>
      </c>
    </row>
    <row r="73">
      <c r="B73">
        <f>""</f>
        <v/>
      </c>
      <c r="F73">
        <f>""</f>
        <v/>
      </c>
      <c r="I73">
        <f>""</f>
        <v/>
      </c>
      <c r="J73">
        <f>""</f>
        <v/>
      </c>
    </row>
    <row r="74">
      <c r="B74">
        <f>""</f>
        <v/>
      </c>
      <c r="F74">
        <f>""</f>
        <v/>
      </c>
      <c r="I74">
        <f>""</f>
        <v/>
      </c>
      <c r="J74">
        <f>""</f>
        <v/>
      </c>
    </row>
    <row r="75">
      <c r="B75">
        <f>""</f>
        <v/>
      </c>
      <c r="F75">
        <f>""</f>
        <v/>
      </c>
      <c r="I75">
        <f>""</f>
        <v/>
      </c>
      <c r="J75">
        <f>""</f>
        <v/>
      </c>
    </row>
    <row r="76">
      <c r="B76">
        <f>""</f>
        <v/>
      </c>
      <c r="F76">
        <f>""</f>
        <v/>
      </c>
      <c r="I76">
        <f>""</f>
        <v/>
      </c>
      <c r="J76">
        <f>""</f>
        <v/>
      </c>
    </row>
    <row r="77">
      <c r="B77">
        <f>""</f>
        <v/>
      </c>
      <c r="F77">
        <f>""</f>
        <v/>
      </c>
      <c r="I77">
        <f>""</f>
        <v/>
      </c>
      <c r="J77">
        <f>""</f>
        <v/>
      </c>
    </row>
    <row r="78">
      <c r="B78">
        <f>""</f>
        <v/>
      </c>
      <c r="F78">
        <f>""</f>
        <v/>
      </c>
      <c r="I78">
        <f>""</f>
        <v/>
      </c>
      <c r="J78">
        <f>""</f>
        <v/>
      </c>
    </row>
    <row r="79">
      <c r="B79">
        <f>""</f>
        <v/>
      </c>
      <c r="F79">
        <f>""</f>
        <v/>
      </c>
      <c r="I79">
        <f>""</f>
        <v/>
      </c>
      <c r="J79">
        <f>""</f>
        <v/>
      </c>
    </row>
    <row r="80">
      <c r="B80">
        <f>""</f>
        <v/>
      </c>
      <c r="F80">
        <f>""</f>
        <v/>
      </c>
      <c r="I80">
        <f>""</f>
        <v/>
      </c>
      <c r="J80">
        <f>""</f>
        <v/>
      </c>
    </row>
    <row r="81">
      <c r="B81">
        <f>""</f>
        <v/>
      </c>
      <c r="F81">
        <f>""</f>
        <v/>
      </c>
      <c r="I81">
        <f>""</f>
        <v/>
      </c>
      <c r="J81">
        <f>""</f>
        <v/>
      </c>
    </row>
    <row r="82">
      <c r="B82">
        <f>""</f>
        <v/>
      </c>
      <c r="F82">
        <f>""</f>
        <v/>
      </c>
      <c r="I82">
        <f>""</f>
        <v/>
      </c>
      <c r="J82">
        <f>""</f>
        <v/>
      </c>
    </row>
    <row r="83">
      <c r="B83">
        <f>""</f>
        <v/>
      </c>
      <c r="F83">
        <f>""</f>
        <v/>
      </c>
      <c r="I83">
        <f>""</f>
        <v/>
      </c>
      <c r="J83">
        <f>""</f>
        <v/>
      </c>
    </row>
    <row r="84">
      <c r="B84">
        <f>""</f>
        <v/>
      </c>
      <c r="F84">
        <f>""</f>
        <v/>
      </c>
      <c r="I84">
        <f>""</f>
        <v/>
      </c>
      <c r="J84">
        <f>""</f>
        <v/>
      </c>
    </row>
    <row r="85">
      <c r="B85">
        <f>""</f>
        <v/>
      </c>
      <c r="F85">
        <f>""</f>
        <v/>
      </c>
      <c r="I85">
        <f>""</f>
        <v/>
      </c>
      <c r="J85">
        <f>""</f>
        <v/>
      </c>
    </row>
    <row r="86">
      <c r="B86">
        <f>""</f>
        <v/>
      </c>
      <c r="F86">
        <f>""</f>
        <v/>
      </c>
      <c r="I86">
        <f>""</f>
        <v/>
      </c>
      <c r="J86">
        <f>""</f>
        <v/>
      </c>
    </row>
    <row r="87">
      <c r="B87">
        <f>""</f>
        <v/>
      </c>
      <c r="F87">
        <f>""</f>
        <v/>
      </c>
      <c r="I87">
        <f>""</f>
        <v/>
      </c>
      <c r="J87">
        <f>""</f>
        <v/>
      </c>
    </row>
    <row r="88">
      <c r="B88">
        <f>""</f>
        <v/>
      </c>
      <c r="F88">
        <f>""</f>
        <v/>
      </c>
      <c r="I88">
        <f>""</f>
        <v/>
      </c>
      <c r="J88">
        <f>""</f>
        <v/>
      </c>
    </row>
    <row r="89">
      <c r="B89">
        <f>""</f>
        <v/>
      </c>
      <c r="F89">
        <f>""</f>
        <v/>
      </c>
      <c r="I89">
        <f>""</f>
        <v/>
      </c>
      <c r="J89">
        <f>""</f>
        <v/>
      </c>
    </row>
    <row r="90">
      <c r="B90">
        <f>""</f>
        <v/>
      </c>
      <c r="F90">
        <f>""</f>
        <v/>
      </c>
      <c r="I90">
        <f>""</f>
        <v/>
      </c>
      <c r="J90">
        <f>""</f>
        <v/>
      </c>
    </row>
    <row r="91">
      <c r="B91">
        <f>""</f>
        <v/>
      </c>
      <c r="F91">
        <f>""</f>
        <v/>
      </c>
      <c r="I91">
        <f>""</f>
        <v/>
      </c>
      <c r="J91">
        <f>""</f>
        <v/>
      </c>
    </row>
    <row r="92">
      <c r="B92">
        <f>""</f>
        <v/>
      </c>
      <c r="F92">
        <f>""</f>
        <v/>
      </c>
      <c r="I92">
        <f>""</f>
        <v/>
      </c>
      <c r="J92">
        <f>""</f>
        <v/>
      </c>
    </row>
    <row r="93">
      <c r="B93">
        <f>""</f>
        <v/>
      </c>
      <c r="F93">
        <f>""</f>
        <v/>
      </c>
      <c r="I93">
        <f>""</f>
        <v/>
      </c>
      <c r="J93">
        <f>""</f>
        <v/>
      </c>
    </row>
    <row r="94">
      <c r="B94">
        <f>""</f>
        <v/>
      </c>
      <c r="F94">
        <f>""</f>
        <v/>
      </c>
      <c r="I94">
        <f>""</f>
        <v/>
      </c>
      <c r="J94">
        <f>""</f>
        <v/>
      </c>
    </row>
    <row r="95">
      <c r="B95">
        <f>""</f>
        <v/>
      </c>
      <c r="F95">
        <f>""</f>
        <v/>
      </c>
      <c r="I95">
        <f>""</f>
        <v/>
      </c>
      <c r="J95">
        <f>""</f>
        <v/>
      </c>
    </row>
    <row r="96">
      <c r="B96">
        <f>""</f>
        <v/>
      </c>
      <c r="F96">
        <f>""</f>
        <v/>
      </c>
      <c r="I96">
        <f>""</f>
        <v/>
      </c>
      <c r="J96">
        <f>""</f>
        <v/>
      </c>
    </row>
    <row r="97">
      <c r="B97">
        <f>""</f>
        <v/>
      </c>
      <c r="F97">
        <f>""</f>
        <v/>
      </c>
      <c r="I97">
        <f>""</f>
        <v/>
      </c>
      <c r="J97">
        <f>""</f>
        <v/>
      </c>
    </row>
    <row r="98">
      <c r="B98">
        <f>""</f>
        <v/>
      </c>
      <c r="F98">
        <f>""</f>
        <v/>
      </c>
      <c r="I98">
        <f>""</f>
        <v/>
      </c>
      <c r="J98">
        <f>""</f>
        <v/>
      </c>
    </row>
    <row r="99">
      <c r="B99">
        <f>""</f>
        <v/>
      </c>
      <c r="F99">
        <f>""</f>
        <v/>
      </c>
      <c r="I99">
        <f>""</f>
        <v/>
      </c>
      <c r="J99">
        <f>""</f>
        <v/>
      </c>
    </row>
    <row r="100">
      <c r="B100">
        <f>""</f>
        <v/>
      </c>
      <c r="F100">
        <f>""</f>
        <v/>
      </c>
      <c r="I100">
        <f>""</f>
        <v/>
      </c>
      <c r="J100">
        <f>""</f>
        <v/>
      </c>
    </row>
    <row r="101">
      <c r="B101">
        <f>""</f>
        <v/>
      </c>
      <c r="F101">
        <f>""</f>
        <v/>
      </c>
      <c r="I101">
        <f>""</f>
        <v/>
      </c>
      <c r="J101">
        <f>""</f>
        <v/>
      </c>
    </row>
  </sheetData>
  <mergeCells count="1">
    <mergeCell ref="A1:J1"/>
  </mergeCells>
  <conditionalFormatting sqref="F13">
    <cfRule type="expression" priority="1" dxfId="0">
      <formula>$F$13="Totais conciliados"</formula>
    </cfRule>
    <cfRule type="expression" priority="2" dxfId="1">
      <formula>$F$13="Sem registos no período"</formula>
    </cfRule>
    <cfRule type="expression" priority="3" dxfId="2">
      <formula>$F$13="Rever pendências ou divergências"</formula>
    </cfRule>
  </conditionalFormatting>
  <dataValidations count="1">
    <dataValidation sqref="B5" showErrorMessage="1" showInputMessage="1" allowBlank="1" type="whole" operator="greaterThan">
      <formula1>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07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4" customWidth="1" min="3" max="3"/>
    <col width="16" customWidth="1" min="4" max="4"/>
    <col width="15" customWidth="1" min="5" max="5"/>
    <col width="20" customWidth="1" min="6" max="6"/>
    <col width="35" customWidth="1" min="7" max="7"/>
    <col width="25" customWidth="1" min="8" max="8"/>
    <col width="23" customWidth="1" min="9" max="9"/>
    <col width="29" customWidth="1" min="10" max="10"/>
    <col width="22" customWidth="1" min="11" max="11"/>
    <col width="19" customWidth="1" min="12" max="12"/>
    <col width="22" customWidth="1" min="13" max="13"/>
    <col width="14" customWidth="1" min="14" max="14"/>
    <col width="14" customWidth="1" min="15" max="15"/>
    <col width="21" customWidth="1" min="16" max="16"/>
    <col width="20" customWidth="1" min="17" max="17"/>
    <col width="19" customWidth="1" min="18" max="18"/>
    <col width="21" customWidth="1" min="19" max="19"/>
    <col width="25" customWidth="1" min="20" max="20"/>
    <col width="43" customWidth="1" min="21" max="21"/>
  </cols>
  <sheetData>
    <row r="1" ht="28" customHeight="1">
      <c r="A1" s="1" t="inlineStr">
        <is>
          <t>Registo de rendas e retenções indicadas</t>
        </is>
      </c>
    </row>
    <row r="2" ht="30" customHeight="1">
      <c r="A2" s="13" t="inlineStr">
        <is>
          <t>Preencher apenas a partir de documentos e comprovativos disponíveis. As células cinzentas são calculadas automaticamente.</t>
        </is>
      </c>
      <c r="B2" s="13" t="n"/>
      <c r="C2" s="13" t="n"/>
      <c r="D2" s="13" t="n"/>
      <c r="E2" s="13" t="n"/>
      <c r="F2" s="13" t="n"/>
      <c r="G2" s="13" t="n"/>
      <c r="H2" s="13" t="n"/>
      <c r="I2" s="13" t="n"/>
      <c r="J2" s="13" t="n"/>
      <c r="K2" s="13" t="n"/>
      <c r="L2" s="13" t="n"/>
      <c r="M2" s="13" t="n"/>
      <c r="N2" s="13" t="n"/>
      <c r="O2" s="13" t="n"/>
      <c r="P2" s="13" t="n"/>
      <c r="Q2" s="13" t="n"/>
      <c r="R2" s="13" t="n"/>
      <c r="S2" s="13" t="n"/>
      <c r="T2" s="13" t="n"/>
      <c r="U2" s="13" t="n"/>
    </row>
    <row r="5" ht="42" customHeight="1">
      <c r="A5" s="14" t="inlineStr">
        <is>
          <t>ID</t>
        </is>
      </c>
      <c r="B5" s="14" t="inlineStr">
        <is>
          <t>Estado do registo</t>
        </is>
      </c>
      <c r="C5" s="14" t="inlineStr">
        <is>
          <t>Data do documento</t>
        </is>
      </c>
      <c r="D5" s="14" t="inlineStr">
        <is>
          <t>Data de recebimento</t>
        </is>
      </c>
      <c r="E5" s="14" t="inlineStr">
        <is>
          <t>Mês de referência</t>
        </is>
      </c>
      <c r="F5" s="14" t="inlineStr">
        <is>
          <t>Referência do documento</t>
        </is>
      </c>
      <c r="G5" s="14" t="inlineStr">
        <is>
          <t>Imóvel / contrato</t>
        </is>
      </c>
      <c r="H5" s="14" t="inlineStr">
        <is>
          <t>Beneficiário / locador</t>
        </is>
      </c>
      <c r="I5" s="14" t="inlineStr">
        <is>
          <t>Identificador fiscal do beneficiário</t>
        </is>
      </c>
      <c r="J5" s="14" t="inlineStr">
        <is>
          <t>Pagador indicado no documento</t>
        </is>
      </c>
      <c r="K5" s="14" t="inlineStr">
        <is>
          <t>Identificador fiscal do pagador</t>
        </is>
      </c>
      <c r="L5" s="14" t="inlineStr">
        <is>
          <t>Valor bruto indicado no documento (€)</t>
        </is>
      </c>
      <c r="M5" s="14" t="inlineStr">
        <is>
          <t>Base indicada como sujeita a retenção (€)</t>
        </is>
      </c>
      <c r="N5" s="14" t="inlineStr">
        <is>
          <t>Código de taxa</t>
        </is>
      </c>
      <c r="O5" s="14" t="inlineStr">
        <is>
          <t>Taxa aplicável</t>
        </is>
      </c>
      <c r="P5" s="14" t="inlineStr">
        <is>
          <t>Retenção calculada pela folha (€)</t>
        </is>
      </c>
      <c r="Q5" s="14" t="inlineStr">
        <is>
          <t>Retenção indicada no documento (€)</t>
        </is>
      </c>
      <c r="R5" s="14" t="inlineStr">
        <is>
          <t>Valor líquido calculado (€)</t>
        </is>
      </c>
      <c r="S5" s="14" t="inlineStr">
        <is>
          <t>Diferença: indicada - calculada (€)</t>
        </is>
      </c>
      <c r="T5" s="14" t="inlineStr">
        <is>
          <t>Estado de controlo</t>
        </is>
      </c>
      <c r="U5" s="14" t="inlineStr">
        <is>
          <t>Comprovativo / observações</t>
        </is>
      </c>
    </row>
    <row r="6">
      <c r="A6" s="15">
        <f>IF(COUNTA($B6:$N6,$Q6,$U6)=0,"",ROW()-5)</f>
        <v/>
      </c>
      <c r="B6" s="16" t="inlineStr">
        <is>
          <t>Em preparação</t>
        </is>
      </c>
      <c r="C6" s="17" t="n">
        <v>46027</v>
      </c>
      <c r="D6" s="17" t="n">
        <v>46027</v>
      </c>
      <c r="E6" s="17" t="n">
        <v>46023</v>
      </c>
      <c r="F6" s="18" t="inlineStr">
        <is>
          <t>RR-2026-001</t>
        </is>
      </c>
      <c r="G6" s="18" t="inlineStr">
        <is>
          <t>Rua de Cedofeita 88, Porto — T1</t>
        </is>
      </c>
      <c r="H6" s="18" t="inlineStr">
        <is>
          <t>Marta Valente (exemplo)</t>
        </is>
      </c>
      <c r="I6" s="16" t="inlineStr">
        <is>
          <t>PT-EXEMPLO-001</t>
        </is>
      </c>
      <c r="J6" s="18" t="inlineStr">
        <is>
          <t>Oficina Litoral, Lda. (exemplo)</t>
        </is>
      </c>
      <c r="K6" s="16" t="inlineStr">
        <is>
          <t>PT-EXEMPLO-101</t>
        </is>
      </c>
      <c r="L6" s="19" t="n">
        <v>950</v>
      </c>
      <c r="M6" s="19" t="n"/>
      <c r="N6" s="16" t="n"/>
      <c r="O6" s="20">
        <f>IF($A6="","",IF($N6="","",IFERROR(INDEX('Parâmetros'!$C$9:$C$18,MATCH($N6,'Parâmetros'!$A$9:$A$18,0)),"")))</f>
        <v/>
      </c>
      <c r="P6" s="21">
        <f>IF($A6="","",IF(OR($M6="",$O6=""),"",ROUND($M6*$O6,2)))</f>
        <v/>
      </c>
      <c r="Q6" s="19" t="n"/>
      <c r="R6" s="21">
        <f>IF($A6="","",IF(OR($L6="",$Q6=""),"",$L6-$Q6))</f>
        <v/>
      </c>
      <c r="S6" s="21">
        <f>IF($A6="","",IF(OR($P6="",$Q6=""),"",$Q6-$P6))</f>
        <v/>
      </c>
      <c r="T6" s="15">
        <f>IF($A6="","",IF(OR($B6="",$C6="",$D6="",$F6="",$H6="",$J6="",$L6=""),"Dados em falta",IF($M6="","Base por indicar",IF($N6="","Código de taxa por indicar",IF($O6="","Taxa por confirmar",IF($Q6="","Retenção por confirmar",IF(AND($S6&lt;='Parâmetros'!$B$4,$S6&gt;=-'Parâmetros'!$B$4),"Conforme","Divergência")))))))</f>
        <v/>
      </c>
      <c r="U6" s="18" t="inlineStr">
        <is>
          <t>Exemplo fictício — confirmar base, taxa, retenção e comprovativo antes de utilização real.</t>
        </is>
      </c>
    </row>
    <row r="7">
      <c r="A7" s="15">
        <f>IF(COUNTA($B7:$N7,$Q7,$U7)=0,"",ROW()-5)</f>
        <v/>
      </c>
      <c r="B7" s="16" t="inlineStr">
        <is>
          <t>Confirmado</t>
        </is>
      </c>
      <c r="C7" s="17" t="n">
        <v>46058</v>
      </c>
      <c r="D7" s="17" t="n">
        <v>46059</v>
      </c>
      <c r="E7" s="17" t="n">
        <v>46054</v>
      </c>
      <c r="F7" s="18" t="inlineStr">
        <is>
          <t>RR-2026-002</t>
        </is>
      </c>
      <c r="G7" s="18" t="inlineStr">
        <is>
          <t>Avenida da República 41, Vila Nova de Gaia — Loja</t>
        </is>
      </c>
      <c r="H7" s="18" t="inlineStr">
        <is>
          <t>Rui Neves (exemplo)</t>
        </is>
      </c>
      <c r="I7" s="16" t="inlineStr">
        <is>
          <t>PT-EXEMPLO-002</t>
        </is>
      </c>
      <c r="J7" s="18" t="inlineStr">
        <is>
          <t>Norte &amp; Centro, Unipessoal Lda. (exemplo)</t>
        </is>
      </c>
      <c r="K7" s="16" t="inlineStr">
        <is>
          <t>PT-EXEMPLO-102</t>
        </is>
      </c>
      <c r="L7" s="19" t="n">
        <v>1250</v>
      </c>
      <c r="M7" s="19" t="n"/>
      <c r="N7" s="16" t="n"/>
      <c r="O7" s="20">
        <f>IF($A7="","",IF($N7="","",IFERROR(INDEX('Parâmetros'!$C$9:$C$18,MATCH($N7,'Parâmetros'!$A$9:$A$18,0)),"")))</f>
        <v/>
      </c>
      <c r="P7" s="21">
        <f>IF($A7="","",IF(OR($M7="",$O7=""),"",ROUND($M7*$O7,2)))</f>
        <v/>
      </c>
      <c r="Q7" s="19" t="n"/>
      <c r="R7" s="21">
        <f>IF($A7="","",IF(OR($L7="",$Q7=""),"",$L7-$Q7))</f>
        <v/>
      </c>
      <c r="S7" s="21">
        <f>IF($A7="","",IF(OR($P7="",$Q7=""),"",$Q7-$P7))</f>
        <v/>
      </c>
      <c r="T7" s="15">
        <f>IF($A7="","",IF(OR($B7="",$C7="",$D7="",$F7="",$H7="",$J7="",$L7=""),"Dados em falta",IF($M7="","Base por indicar",IF($N7="","Código de taxa por indicar",IF($O7="","Taxa por confirmar",IF($Q7="","Retenção por confirmar",IF(AND($S7&lt;='Parâmetros'!$B$4,$S7&gt;=-'Parâmetros'!$B$4),"Conforme","Divergência")))))))</f>
        <v/>
      </c>
      <c r="U7" s="18" t="inlineStr">
        <is>
          <t>Exemplo fictício — confirmar base, taxa, retenção e comprovativo antes de utilização real.</t>
        </is>
      </c>
    </row>
    <row r="8">
      <c r="A8" s="15">
        <f>IF(COUNTA($B8:$N8,$Q8,$U8)=0,"",ROW()-5)</f>
        <v/>
      </c>
      <c r="B8" s="16" t="inlineStr">
        <is>
          <t>Em preparação</t>
        </is>
      </c>
      <c r="C8" s="17" t="n">
        <v>46086</v>
      </c>
      <c r="D8" s="17" t="n">
        <v>46086</v>
      </c>
      <c r="E8" s="17" t="n">
        <v>46082</v>
      </c>
      <c r="F8" s="18" t="inlineStr">
        <is>
          <t>RR-2026-003</t>
        </is>
      </c>
      <c r="G8" s="18" t="inlineStr">
        <is>
          <t>Rua do Almada 120, Porto — 2.º esquerdo</t>
        </is>
      </c>
      <c r="H8" s="18" t="inlineStr">
        <is>
          <t>Sofia Matos (exemplo)</t>
        </is>
      </c>
      <c r="I8" s="16" t="inlineStr">
        <is>
          <t>PT-EXEMPLO-003</t>
        </is>
      </c>
      <c r="J8" s="18" t="inlineStr">
        <is>
          <t>Inês Duarte (exemplo)</t>
        </is>
      </c>
      <c r="K8" s="16" t="inlineStr">
        <is>
          <t>PT-EXEMPLO-103</t>
        </is>
      </c>
      <c r="L8" s="19" t="n">
        <v>780</v>
      </c>
      <c r="M8" s="19" t="n"/>
      <c r="N8" s="16" t="n"/>
      <c r="O8" s="20">
        <f>IF($A8="","",IF($N8="","",IFERROR(INDEX('Parâmetros'!$C$9:$C$18,MATCH($N8,'Parâmetros'!$A$9:$A$18,0)),"")))</f>
        <v/>
      </c>
      <c r="P8" s="21">
        <f>IF($A8="","",IF(OR($M8="",$O8=""),"",ROUND($M8*$O8,2)))</f>
        <v/>
      </c>
      <c r="Q8" s="19" t="n"/>
      <c r="R8" s="21">
        <f>IF($A8="","",IF(OR($L8="",$Q8=""),"",$L8-$Q8))</f>
        <v/>
      </c>
      <c r="S8" s="21">
        <f>IF($A8="","",IF(OR($P8="",$Q8=""),"",$Q8-$P8))</f>
        <v/>
      </c>
      <c r="T8" s="15">
        <f>IF($A8="","",IF(OR($B8="",$C8="",$D8="",$F8="",$H8="",$J8="",$L8=""),"Dados em falta",IF($M8="","Base por indicar",IF($N8="","Código de taxa por indicar",IF($O8="","Taxa por confirmar",IF($Q8="","Retenção por confirmar",IF(AND($S8&lt;='Parâmetros'!$B$4,$S8&gt;=-'Parâmetros'!$B$4),"Conforme","Divergência")))))))</f>
        <v/>
      </c>
      <c r="U8" s="18" t="inlineStr">
        <is>
          <t>Exemplo fictício — confirmar base, taxa, retenção e comprovativo antes de utilização real.</t>
        </is>
      </c>
    </row>
    <row r="9">
      <c r="A9" s="15">
        <f>IF(COUNTA($B9:$N9,$Q9,$U9)=0,"",ROW()-5)</f>
        <v/>
      </c>
      <c r="B9" s="16" t="inlineStr">
        <is>
          <t>Confirmado</t>
        </is>
      </c>
      <c r="C9" s="17" t="n">
        <v>46116</v>
      </c>
      <c r="D9" s="17" t="n">
        <v>46116</v>
      </c>
      <c r="E9" s="17" t="n">
        <v>46113</v>
      </c>
      <c r="F9" s="18" t="inlineStr">
        <is>
          <t>RR-2026-004</t>
        </is>
      </c>
      <c r="G9" s="18" t="inlineStr">
        <is>
          <t>Rua do Heroísmo 76, Porto — Armazém A</t>
        </is>
      </c>
      <c r="H9" s="18" t="inlineStr">
        <is>
          <t>António Leal (exemplo)</t>
        </is>
      </c>
      <c r="I9" s="16" t="inlineStr">
        <is>
          <t>PT-EXEMPLO-004</t>
        </is>
      </c>
      <c r="J9" s="18" t="inlineStr">
        <is>
          <t>Armazéns do Douro, Lda. (exemplo)</t>
        </is>
      </c>
      <c r="K9" s="16" t="inlineStr">
        <is>
          <t>PT-EXEMPLO-104</t>
        </is>
      </c>
      <c r="L9" s="19" t="n">
        <v>1100</v>
      </c>
      <c r="M9" s="19" t="n"/>
      <c r="N9" s="16" t="n"/>
      <c r="O9" s="20">
        <f>IF($A9="","",IF($N9="","",IFERROR(INDEX('Parâmetros'!$C$9:$C$18,MATCH($N9,'Parâmetros'!$A$9:$A$18,0)),"")))</f>
        <v/>
      </c>
      <c r="P9" s="21">
        <f>IF($A9="","",IF(OR($M9="",$O9=""),"",ROUND($M9*$O9,2)))</f>
        <v/>
      </c>
      <c r="Q9" s="19" t="n"/>
      <c r="R9" s="21">
        <f>IF($A9="","",IF(OR($L9="",$Q9=""),"",$L9-$Q9))</f>
        <v/>
      </c>
      <c r="S9" s="21">
        <f>IF($A9="","",IF(OR($P9="",$Q9=""),"",$Q9-$P9))</f>
        <v/>
      </c>
      <c r="T9" s="15">
        <f>IF($A9="","",IF(OR($B9="",$C9="",$D9="",$F9="",$H9="",$J9="",$L9=""),"Dados em falta",IF($M9="","Base por indicar",IF($N9="","Código de taxa por indicar",IF($O9="","Taxa por confirmar",IF($Q9="","Retenção por confirmar",IF(AND($S9&lt;='Parâmetros'!$B$4,$S9&gt;=-'Parâmetros'!$B$4),"Conforme","Divergência")))))))</f>
        <v/>
      </c>
      <c r="U9" s="18" t="inlineStr">
        <is>
          <t>Exemplo fictício — confirmar base, taxa, retenção e comprovativo antes de utilização real.</t>
        </is>
      </c>
    </row>
    <row r="10">
      <c r="A10" s="15">
        <f>IF(COUNTA($B10:$N10,$Q10,$U10)=0,"",ROW()-5)</f>
        <v/>
      </c>
      <c r="B10" s="16" t="inlineStr">
        <is>
          <t>Em preparação</t>
        </is>
      </c>
      <c r="C10" s="17" t="n">
        <v>46147</v>
      </c>
      <c r="D10" s="17" t="n">
        <v>46148</v>
      </c>
      <c r="E10" s="17" t="n">
        <v>46143</v>
      </c>
      <c r="F10" s="18" t="inlineStr">
        <is>
          <t>RR-2026-005</t>
        </is>
      </c>
      <c r="G10" s="18" t="inlineStr">
        <is>
          <t>Rua da Boavista 302, Porto — T0</t>
        </is>
      </c>
      <c r="H10" s="18" t="inlineStr">
        <is>
          <t>Clara Reis (exemplo)</t>
        </is>
      </c>
      <c r="I10" s="16" t="inlineStr">
        <is>
          <t>PT-EXEMPLO-005</t>
        </is>
      </c>
      <c r="J10" s="18" t="inlineStr">
        <is>
          <t>Miguel Tavares (exemplo)</t>
        </is>
      </c>
      <c r="K10" s="16" t="inlineStr">
        <is>
          <t>PT-EXEMPLO-105</t>
        </is>
      </c>
      <c r="L10" s="19" t="n">
        <v>650</v>
      </c>
      <c r="M10" s="19" t="n"/>
      <c r="N10" s="16" t="n"/>
      <c r="O10" s="20">
        <f>IF($A10="","",IF($N10="","",IFERROR(INDEX('Parâmetros'!$C$9:$C$18,MATCH($N10,'Parâmetros'!$A$9:$A$18,0)),"")))</f>
        <v/>
      </c>
      <c r="P10" s="21">
        <f>IF($A10="","",IF(OR($M10="",$O10=""),"",ROUND($M10*$O10,2)))</f>
        <v/>
      </c>
      <c r="Q10" s="19" t="n"/>
      <c r="R10" s="21">
        <f>IF($A10="","",IF(OR($L10="",$Q10=""),"",$L10-$Q10))</f>
        <v/>
      </c>
      <c r="S10" s="21">
        <f>IF($A10="","",IF(OR($P10="",$Q10=""),"",$Q10-$P10))</f>
        <v/>
      </c>
      <c r="T10" s="15">
        <f>IF($A10="","",IF(OR($B10="",$C10="",$D10="",$F10="",$H10="",$J10="",$L10=""),"Dados em falta",IF($M10="","Base por indicar",IF($N10="","Código de taxa por indicar",IF($O10="","Taxa por confirmar",IF($Q10="","Retenção por confirmar",IF(AND($S10&lt;='Parâmetros'!$B$4,$S10&gt;=-'Parâmetros'!$B$4),"Conforme","Divergência")))))))</f>
        <v/>
      </c>
      <c r="U10" s="18" t="inlineStr">
        <is>
          <t>Exemplo fictício — confirmar base, taxa, retenção e comprovativo antes de utilização real.</t>
        </is>
      </c>
    </row>
    <row r="11">
      <c r="A11" s="15">
        <f>IF(COUNTA($B11:$N11,$Q11,$U11)=0,"",ROW()-5)</f>
        <v/>
      </c>
      <c r="B11" s="16" t="inlineStr">
        <is>
          <t>Arquivado</t>
        </is>
      </c>
      <c r="C11" s="17" t="n">
        <v>46178</v>
      </c>
      <c r="D11" s="17" t="n">
        <v>46179</v>
      </c>
      <c r="E11" s="17" t="n">
        <v>46174</v>
      </c>
      <c r="F11" s="18" t="inlineStr">
        <is>
          <t>RR-2026-006</t>
        </is>
      </c>
      <c r="G11" s="18" t="inlineStr">
        <is>
          <t>Avenida do Bessa 205, Porto — Escritório 3</t>
        </is>
      </c>
      <c r="H11" s="18" t="inlineStr">
        <is>
          <t>Helena Viegas (exemplo)</t>
        </is>
      </c>
      <c r="I11" s="16" t="inlineStr">
        <is>
          <t>PT-EXEMPLO-006</t>
        </is>
      </c>
      <c r="J11" s="18" t="inlineStr">
        <is>
          <t>Projecto Atlântico, Lda. (exemplo)</t>
        </is>
      </c>
      <c r="K11" s="16" t="inlineStr">
        <is>
          <t>PT-EXEMPLO-106</t>
        </is>
      </c>
      <c r="L11" s="19" t="n">
        <v>1450</v>
      </c>
      <c r="M11" s="19" t="n"/>
      <c r="N11" s="16" t="n"/>
      <c r="O11" s="20">
        <f>IF($A11="","",IF($N11="","",IFERROR(INDEX('Parâmetros'!$C$9:$C$18,MATCH($N11,'Parâmetros'!$A$9:$A$18,0)),"")))</f>
        <v/>
      </c>
      <c r="P11" s="21">
        <f>IF($A11="","",IF(OR($M11="",$O11=""),"",ROUND($M11*$O11,2)))</f>
        <v/>
      </c>
      <c r="Q11" s="19" t="n"/>
      <c r="R11" s="21">
        <f>IF($A11="","",IF(OR($L11="",$Q11=""),"",$L11-$Q11))</f>
        <v/>
      </c>
      <c r="S11" s="21">
        <f>IF($A11="","",IF(OR($P11="",$Q11=""),"",$Q11-$P11))</f>
        <v/>
      </c>
      <c r="T11" s="15">
        <f>IF($A11="","",IF(OR($B11="",$C11="",$D11="",$F11="",$H11="",$J11="",$L11=""),"Dados em falta",IF($M11="","Base por indicar",IF($N11="","Código de taxa por indicar",IF($O11="","Taxa por confirmar",IF($Q11="","Retenção por confirmar",IF(AND($S11&lt;='Parâmetros'!$B$4,$S11&gt;=-'Parâmetros'!$B$4),"Conforme","Divergência")))))))</f>
        <v/>
      </c>
      <c r="U11" s="18" t="inlineStr">
        <is>
          <t>Exemplo fictício — confirmar base, taxa, retenção e comprovativo antes de utilização real.</t>
        </is>
      </c>
    </row>
    <row r="12">
      <c r="A12" s="15">
        <f>IF(COUNTA($B12:$N12,$Q12,$U12)=0,"",ROW()-5)</f>
        <v/>
      </c>
      <c r="B12" s="16" t="inlineStr">
        <is>
          <t>Em preparação</t>
        </is>
      </c>
      <c r="C12" s="17" t="n">
        <v>46208</v>
      </c>
      <c r="D12" s="17" t="n">
        <v>46210</v>
      </c>
      <c r="E12" s="17" t="n">
        <v>46204</v>
      </c>
      <c r="F12" s="18" t="inlineStr">
        <is>
          <t>RR-2026-007</t>
        </is>
      </c>
      <c r="G12" s="18" t="inlineStr">
        <is>
          <t>Rua da Constituição 950, Porto — T2</t>
        </is>
      </c>
      <c r="H12" s="18" t="inlineStr">
        <is>
          <t>Paulo Mota (exemplo)</t>
        </is>
      </c>
      <c r="I12" s="16" t="inlineStr">
        <is>
          <t>PT-EXEMPLO-007</t>
        </is>
      </c>
      <c r="J12" s="18" t="inlineStr">
        <is>
          <t>Beatriz Coelho (exemplo)</t>
        </is>
      </c>
      <c r="K12" s="16" t="inlineStr">
        <is>
          <t>PT-EXEMPLO-107</t>
        </is>
      </c>
      <c r="L12" s="19" t="n">
        <v>900</v>
      </c>
      <c r="M12" s="19" t="n"/>
      <c r="N12" s="16" t="n"/>
      <c r="O12" s="20">
        <f>IF($A12="","",IF($N12="","",IFERROR(INDEX('Parâmetros'!$C$9:$C$18,MATCH($N12,'Parâmetros'!$A$9:$A$18,0)),"")))</f>
        <v/>
      </c>
      <c r="P12" s="21">
        <f>IF($A12="","",IF(OR($M12="",$O12=""),"",ROUND($M12*$O12,2)))</f>
        <v/>
      </c>
      <c r="Q12" s="19" t="n"/>
      <c r="R12" s="21">
        <f>IF($A12="","",IF(OR($L12="",$Q12=""),"",$L12-$Q12))</f>
        <v/>
      </c>
      <c r="S12" s="21">
        <f>IF($A12="","",IF(OR($P12="",$Q12=""),"",$Q12-$P12))</f>
        <v/>
      </c>
      <c r="T12" s="15">
        <f>IF($A12="","",IF(OR($B12="",$C12="",$D12="",$F12="",$H12="",$J12="",$L12=""),"Dados em falta",IF($M12="","Base por indicar",IF($N12="","Código de taxa por indicar",IF($O12="","Taxa por confirmar",IF($Q12="","Retenção por confirmar",IF(AND($S12&lt;='Parâmetros'!$B$4,$S12&gt;=-'Parâmetros'!$B$4),"Conforme","Divergência")))))))</f>
        <v/>
      </c>
      <c r="U12" s="18" t="inlineStr">
        <is>
          <t>Exemplo fictício — confirmar base, taxa, retenção e comprovativo antes de utilização real.</t>
        </is>
      </c>
    </row>
    <row r="13">
      <c r="A13" s="15">
        <f>IF(COUNTA($B13:$N13,$Q13,$U13)=0,"",ROW()-5)</f>
        <v/>
      </c>
      <c r="B13" s="16" t="inlineStr">
        <is>
          <t>Confirmado</t>
        </is>
      </c>
      <c r="C13" s="17" t="n">
        <v>46239</v>
      </c>
      <c r="D13" s="17" t="n">
        <v>46239</v>
      </c>
      <c r="E13" s="17" t="n">
        <v>46235</v>
      </c>
      <c r="F13" s="18" t="inlineStr">
        <is>
          <t>RR-2026-008</t>
        </is>
      </c>
      <c r="G13" s="18" t="inlineStr">
        <is>
          <t>Rua de Santa Catarina 1140, Porto — Loja 1</t>
        </is>
      </c>
      <c r="H13" s="18" t="inlineStr">
        <is>
          <t>Teresa Lopes (exemplo)</t>
        </is>
      </c>
      <c r="I13" s="16" t="inlineStr">
        <is>
          <t>PT-EXEMPLO-008</t>
        </is>
      </c>
      <c r="J13" s="18" t="inlineStr">
        <is>
          <t>Comércio da Baixa, Lda. (exemplo)</t>
        </is>
      </c>
      <c r="K13" s="16" t="inlineStr">
        <is>
          <t>PT-EXEMPLO-108</t>
        </is>
      </c>
      <c r="L13" s="19" t="n">
        <v>1050</v>
      </c>
      <c r="M13" s="19" t="n"/>
      <c r="N13" s="16" t="n"/>
      <c r="O13" s="20">
        <f>IF($A13="","",IF($N13="","",IFERROR(INDEX('Parâmetros'!$C$9:$C$18,MATCH($N13,'Parâmetros'!$A$9:$A$18,0)),"")))</f>
        <v/>
      </c>
      <c r="P13" s="21">
        <f>IF($A13="","",IF(OR($M13="",$O13=""),"",ROUND($M13*$O13,2)))</f>
        <v/>
      </c>
      <c r="Q13" s="19" t="n"/>
      <c r="R13" s="21">
        <f>IF($A13="","",IF(OR($L13="",$Q13=""),"",$L13-$Q13))</f>
        <v/>
      </c>
      <c r="S13" s="21">
        <f>IF($A13="","",IF(OR($P13="",$Q13=""),"",$Q13-$P13))</f>
        <v/>
      </c>
      <c r="T13" s="15">
        <f>IF($A13="","",IF(OR($B13="",$C13="",$D13="",$F13="",$H13="",$J13="",$L13=""),"Dados em falta",IF($M13="","Base por indicar",IF($N13="","Código de taxa por indicar",IF($O13="","Taxa por confirmar",IF($Q13="","Retenção por confirmar",IF(AND($S13&lt;='Parâmetros'!$B$4,$S13&gt;=-'Parâmetros'!$B$4),"Conforme","Divergência")))))))</f>
        <v/>
      </c>
      <c r="U13" s="18" t="inlineStr">
        <is>
          <t>Exemplo fictício — confirmar base, taxa, retenção e comprovativo antes de utilização real.</t>
        </is>
      </c>
    </row>
    <row r="14">
      <c r="A14" s="15">
        <f>IF(COUNTA($B14:$N14,$Q14,$U14)=0,"",ROW()-5)</f>
        <v/>
      </c>
      <c r="B14" s="16" t="inlineStr">
        <is>
          <t>Em preparação</t>
        </is>
      </c>
      <c r="C14" s="17" t="n">
        <v>46270</v>
      </c>
      <c r="D14" s="17" t="n">
        <v>46273</v>
      </c>
      <c r="E14" s="17" t="n">
        <v>46266</v>
      </c>
      <c r="F14" s="18" t="inlineStr">
        <is>
          <t>RR-2026-009</t>
        </is>
      </c>
      <c r="G14" s="18" t="inlineStr">
        <is>
          <t>Rua de Costa Cabral 622, Porto — T1</t>
        </is>
      </c>
      <c r="H14" s="18" t="inlineStr">
        <is>
          <t>João Faria (exemplo)</t>
        </is>
      </c>
      <c r="I14" s="16" t="inlineStr">
        <is>
          <t>PT-EXEMPLO-009</t>
        </is>
      </c>
      <c r="J14" s="18" t="inlineStr">
        <is>
          <t>Leonor Pires (exemplo)</t>
        </is>
      </c>
      <c r="K14" s="16" t="inlineStr">
        <is>
          <t>PT-EXEMPLO-109</t>
        </is>
      </c>
      <c r="L14" s="19" t="n">
        <v>725</v>
      </c>
      <c r="M14" s="19" t="n"/>
      <c r="N14" s="16" t="n"/>
      <c r="O14" s="20">
        <f>IF($A14="","",IF($N14="","",IFERROR(INDEX('Parâmetros'!$C$9:$C$18,MATCH($N14,'Parâmetros'!$A$9:$A$18,0)),"")))</f>
        <v/>
      </c>
      <c r="P14" s="21">
        <f>IF($A14="","",IF(OR($M14="",$O14=""),"",ROUND($M14*$O14,2)))</f>
        <v/>
      </c>
      <c r="Q14" s="19" t="n"/>
      <c r="R14" s="21">
        <f>IF($A14="","",IF(OR($L14="",$Q14=""),"",$L14-$Q14))</f>
        <v/>
      </c>
      <c r="S14" s="21">
        <f>IF($A14="","",IF(OR($P14="",$Q14=""),"",$Q14-$P14))</f>
        <v/>
      </c>
      <c r="T14" s="15">
        <f>IF($A14="","",IF(OR($B14="",$C14="",$D14="",$F14="",$H14="",$J14="",$L14=""),"Dados em falta",IF($M14="","Base por indicar",IF($N14="","Código de taxa por indicar",IF($O14="","Taxa por confirmar",IF($Q14="","Retenção por confirmar",IF(AND($S14&lt;='Parâmetros'!$B$4,$S14&gt;=-'Parâmetros'!$B$4),"Conforme","Divergência")))))))</f>
        <v/>
      </c>
      <c r="U14" s="18" t="inlineStr">
        <is>
          <t>Exemplo fictício — confirmar base, taxa, retenção e comprovativo antes de utilização real.</t>
        </is>
      </c>
    </row>
    <row r="15">
      <c r="A15" s="15">
        <f>IF(COUNTA($B15:$N15,$Q15,$U15)=0,"",ROW()-5)</f>
        <v/>
      </c>
      <c r="B15" s="16" t="n"/>
      <c r="C15" s="17" t="n"/>
      <c r="D15" s="17" t="n"/>
      <c r="E15" s="17" t="n"/>
      <c r="F15" s="18" t="n"/>
      <c r="G15" s="18" t="n"/>
      <c r="H15" s="18" t="n"/>
      <c r="I15" s="16" t="n"/>
      <c r="J15" s="18" t="n"/>
      <c r="K15" s="16" t="n"/>
      <c r="L15" s="19" t="n"/>
      <c r="M15" s="19" t="n"/>
      <c r="N15" s="16" t="n"/>
      <c r="O15" s="20">
        <f>IF($A15="","",IF($N15="","",IFERROR(INDEX('Parâmetros'!$C$9:$C$18,MATCH($N15,'Parâmetros'!$A$9:$A$18,0)),"")))</f>
        <v/>
      </c>
      <c r="P15" s="21">
        <f>IF($A15="","",IF(OR($M15="",$O15=""),"",ROUND($M15*$O15,2)))</f>
        <v/>
      </c>
      <c r="Q15" s="19" t="n"/>
      <c r="R15" s="21">
        <f>IF($A15="","",IF(OR($L15="",$Q15=""),"",$L15-$Q15))</f>
        <v/>
      </c>
      <c r="S15" s="21">
        <f>IF($A15="","",IF(OR($P15="",$Q15=""),"",$Q15-$P15))</f>
        <v/>
      </c>
      <c r="T15" s="15">
        <f>IF($A15="","",IF(OR($B15="",$C15="",$D15="",$F15="",$H15="",$J15="",$L15=""),"Dados em falta",IF($M15="","Base por indicar",IF($N15="","Código de taxa por indicar",IF($O15="","Taxa por confirmar",IF($Q15="","Retenção por confirmar",IF(AND($S15&lt;='Parâmetros'!$B$4,$S15&gt;=-'Parâmetros'!$B$4),"Conforme","Divergência")))))))</f>
        <v/>
      </c>
      <c r="U15" s="18" t="n"/>
    </row>
    <row r="16">
      <c r="A16" s="15">
        <f>IF(COUNTA($B16:$N16,$Q16,$U16)=0,"",ROW()-5)</f>
        <v/>
      </c>
      <c r="B16" s="16" t="n"/>
      <c r="C16" s="17" t="n"/>
      <c r="D16" s="17" t="n"/>
      <c r="E16" s="17" t="n"/>
      <c r="F16" s="18" t="n"/>
      <c r="G16" s="18" t="n"/>
      <c r="H16" s="18" t="n"/>
      <c r="I16" s="16" t="n"/>
      <c r="J16" s="18" t="n"/>
      <c r="K16" s="16" t="n"/>
      <c r="L16" s="19" t="n"/>
      <c r="M16" s="19" t="n"/>
      <c r="N16" s="16" t="n"/>
      <c r="O16" s="20">
        <f>IF($A16="","",IF($N16="","",IFERROR(INDEX('Parâmetros'!$C$9:$C$18,MATCH($N16,'Parâmetros'!$A$9:$A$18,0)),"")))</f>
        <v/>
      </c>
      <c r="P16" s="21">
        <f>IF($A16="","",IF(OR($M16="",$O16=""),"",ROUND($M16*$O16,2)))</f>
        <v/>
      </c>
      <c r="Q16" s="19" t="n"/>
      <c r="R16" s="21">
        <f>IF($A16="","",IF(OR($L16="",$Q16=""),"",$L16-$Q16))</f>
        <v/>
      </c>
      <c r="S16" s="21">
        <f>IF($A16="","",IF(OR($P16="",$Q16=""),"",$Q16-$P16))</f>
        <v/>
      </c>
      <c r="T16" s="15">
        <f>IF($A16="","",IF(OR($B16="",$C16="",$D16="",$F16="",$H16="",$J16="",$L16=""),"Dados em falta",IF($M16="","Base por indicar",IF($N16="","Código de taxa por indicar",IF($O16="","Taxa por confirmar",IF($Q16="","Retenção por confirmar",IF(AND($S16&lt;='Parâmetros'!$B$4,$S16&gt;=-'Parâmetros'!$B$4),"Conforme","Divergência")))))))</f>
        <v/>
      </c>
      <c r="U16" s="18" t="n"/>
    </row>
    <row r="17">
      <c r="A17" s="15">
        <f>IF(COUNTA($B17:$N17,$Q17,$U17)=0,"",ROW()-5)</f>
        <v/>
      </c>
      <c r="B17" s="16" t="n"/>
      <c r="C17" s="17" t="n"/>
      <c r="D17" s="17" t="n"/>
      <c r="E17" s="17" t="n"/>
      <c r="F17" s="18" t="n"/>
      <c r="G17" s="18" t="n"/>
      <c r="H17" s="18" t="n"/>
      <c r="I17" s="16" t="n"/>
      <c r="J17" s="18" t="n"/>
      <c r="K17" s="16" t="n"/>
      <c r="L17" s="19" t="n"/>
      <c r="M17" s="19" t="n"/>
      <c r="N17" s="16" t="n"/>
      <c r="O17" s="20">
        <f>IF($A17="","",IF($N17="","",IFERROR(INDEX('Parâmetros'!$C$9:$C$18,MATCH($N17,'Parâmetros'!$A$9:$A$18,0)),"")))</f>
        <v/>
      </c>
      <c r="P17" s="21">
        <f>IF($A17="","",IF(OR($M17="",$O17=""),"",ROUND($M17*$O17,2)))</f>
        <v/>
      </c>
      <c r="Q17" s="19" t="n"/>
      <c r="R17" s="21">
        <f>IF($A17="","",IF(OR($L17="",$Q17=""),"",$L17-$Q17))</f>
        <v/>
      </c>
      <c r="S17" s="21">
        <f>IF($A17="","",IF(OR($P17="",$Q17=""),"",$Q17-$P17))</f>
        <v/>
      </c>
      <c r="T17" s="15">
        <f>IF($A17="","",IF(OR($B17="",$C17="",$D17="",$F17="",$H17="",$J17="",$L17=""),"Dados em falta",IF($M17="","Base por indicar",IF($N17="","Código de taxa por indicar",IF($O17="","Taxa por confirmar",IF($Q17="","Retenção por confirmar",IF(AND($S17&lt;='Parâmetros'!$B$4,$S17&gt;=-'Parâmetros'!$B$4),"Conforme","Divergência")))))))</f>
        <v/>
      </c>
      <c r="U17" s="18" t="n"/>
    </row>
    <row r="18">
      <c r="A18" s="15">
        <f>IF(COUNTA($B18:$N18,$Q18,$U18)=0,"",ROW()-5)</f>
        <v/>
      </c>
      <c r="B18" s="16" t="n"/>
      <c r="C18" s="17" t="n"/>
      <c r="D18" s="17" t="n"/>
      <c r="E18" s="17" t="n"/>
      <c r="F18" s="18" t="n"/>
      <c r="G18" s="18" t="n"/>
      <c r="H18" s="18" t="n"/>
      <c r="I18" s="16" t="n"/>
      <c r="J18" s="18" t="n"/>
      <c r="K18" s="16" t="n"/>
      <c r="L18" s="19" t="n"/>
      <c r="M18" s="19" t="n"/>
      <c r="N18" s="16" t="n"/>
      <c r="O18" s="20">
        <f>IF($A18="","",IF($N18="","",IFERROR(INDEX('Parâmetros'!$C$9:$C$18,MATCH($N18,'Parâmetros'!$A$9:$A$18,0)),"")))</f>
        <v/>
      </c>
      <c r="P18" s="21">
        <f>IF($A18="","",IF(OR($M18="",$O18=""),"",ROUND($M18*$O18,2)))</f>
        <v/>
      </c>
      <c r="Q18" s="19" t="n"/>
      <c r="R18" s="21">
        <f>IF($A18="","",IF(OR($L18="",$Q18=""),"",$L18-$Q18))</f>
        <v/>
      </c>
      <c r="S18" s="21">
        <f>IF($A18="","",IF(OR($P18="",$Q18=""),"",$Q18-$P18))</f>
        <v/>
      </c>
      <c r="T18" s="15">
        <f>IF($A18="","",IF(OR($B18="",$C18="",$D18="",$F18="",$H18="",$J18="",$L18=""),"Dados em falta",IF($M18="","Base por indicar",IF($N18="","Código de taxa por indicar",IF($O18="","Taxa por confirmar",IF($Q18="","Retenção por confirmar",IF(AND($S18&lt;='Parâmetros'!$B$4,$S18&gt;=-'Parâmetros'!$B$4),"Conforme","Divergência")))))))</f>
        <v/>
      </c>
      <c r="U18" s="18" t="n"/>
    </row>
    <row r="19">
      <c r="A19" s="15">
        <f>IF(COUNTA($B19:$N19,$Q19,$U19)=0,"",ROW()-5)</f>
        <v/>
      </c>
      <c r="B19" s="16" t="n"/>
      <c r="C19" s="17" t="n"/>
      <c r="D19" s="17" t="n"/>
      <c r="E19" s="17" t="n"/>
      <c r="F19" s="18" t="n"/>
      <c r="G19" s="18" t="n"/>
      <c r="H19" s="18" t="n"/>
      <c r="I19" s="16" t="n"/>
      <c r="J19" s="18" t="n"/>
      <c r="K19" s="16" t="n"/>
      <c r="L19" s="19" t="n"/>
      <c r="M19" s="19" t="n"/>
      <c r="N19" s="16" t="n"/>
      <c r="O19" s="20">
        <f>IF($A19="","",IF($N19="","",IFERROR(INDEX('Parâmetros'!$C$9:$C$18,MATCH($N19,'Parâmetros'!$A$9:$A$18,0)),"")))</f>
        <v/>
      </c>
      <c r="P19" s="21">
        <f>IF($A19="","",IF(OR($M19="",$O19=""),"",ROUND($M19*$O19,2)))</f>
        <v/>
      </c>
      <c r="Q19" s="19" t="n"/>
      <c r="R19" s="21">
        <f>IF($A19="","",IF(OR($L19="",$Q19=""),"",$L19-$Q19))</f>
        <v/>
      </c>
      <c r="S19" s="21">
        <f>IF($A19="","",IF(OR($P19="",$Q19=""),"",$Q19-$P19))</f>
        <v/>
      </c>
      <c r="T19" s="15">
        <f>IF($A19="","",IF(OR($B19="",$C19="",$D19="",$F19="",$H19="",$J19="",$L19=""),"Dados em falta",IF($M19="","Base por indicar",IF($N19="","Código de taxa por indicar",IF($O19="","Taxa por confirmar",IF($Q19="","Retenção por confirmar",IF(AND($S19&lt;='Parâmetros'!$B$4,$S19&gt;=-'Parâmetros'!$B$4),"Conforme","Divergência")))))))</f>
        <v/>
      </c>
      <c r="U19" s="18" t="n"/>
    </row>
    <row r="20">
      <c r="A20" s="15">
        <f>IF(COUNTA($B20:$N20,$Q20,$U20)=0,"",ROW()-5)</f>
        <v/>
      </c>
      <c r="B20" s="16" t="n"/>
      <c r="C20" s="17" t="n"/>
      <c r="D20" s="17" t="n"/>
      <c r="E20" s="17" t="n"/>
      <c r="F20" s="18" t="n"/>
      <c r="G20" s="18" t="n"/>
      <c r="H20" s="18" t="n"/>
      <c r="I20" s="16" t="n"/>
      <c r="J20" s="18" t="n"/>
      <c r="K20" s="16" t="n"/>
      <c r="L20" s="19" t="n"/>
      <c r="M20" s="19" t="n"/>
      <c r="N20" s="16" t="n"/>
      <c r="O20" s="20">
        <f>IF($A20="","",IF($N20="","",IFERROR(INDEX('Parâmetros'!$C$9:$C$18,MATCH($N20,'Parâmetros'!$A$9:$A$18,0)),"")))</f>
        <v/>
      </c>
      <c r="P20" s="21">
        <f>IF($A20="","",IF(OR($M20="",$O20=""),"",ROUND($M20*$O20,2)))</f>
        <v/>
      </c>
      <c r="Q20" s="19" t="n"/>
      <c r="R20" s="21">
        <f>IF($A20="","",IF(OR($L20="",$Q20=""),"",$L20-$Q20))</f>
        <v/>
      </c>
      <c r="S20" s="21">
        <f>IF($A20="","",IF(OR($P20="",$Q20=""),"",$Q20-$P20))</f>
        <v/>
      </c>
      <c r="T20" s="15">
        <f>IF($A20="","",IF(OR($B20="",$C20="",$D20="",$F20="",$H20="",$J20="",$L20=""),"Dados em falta",IF($M20="","Base por indicar",IF($N20="","Código de taxa por indicar",IF($O20="","Taxa por confirmar",IF($Q20="","Retenção por confirmar",IF(AND($S20&lt;='Parâmetros'!$B$4,$S20&gt;=-'Parâmetros'!$B$4),"Conforme","Divergência")))))))</f>
        <v/>
      </c>
      <c r="U20" s="18" t="n"/>
    </row>
    <row r="21">
      <c r="A21" s="15">
        <f>IF(COUNTA($B21:$N21,$Q21,$U21)=0,"",ROW()-5)</f>
        <v/>
      </c>
      <c r="B21" s="16" t="n"/>
      <c r="C21" s="17" t="n"/>
      <c r="D21" s="17" t="n"/>
      <c r="E21" s="17" t="n"/>
      <c r="F21" s="18" t="n"/>
      <c r="G21" s="18" t="n"/>
      <c r="H21" s="18" t="n"/>
      <c r="I21" s="16" t="n"/>
      <c r="J21" s="18" t="n"/>
      <c r="K21" s="16" t="n"/>
      <c r="L21" s="19" t="n"/>
      <c r="M21" s="19" t="n"/>
      <c r="N21" s="16" t="n"/>
      <c r="O21" s="20">
        <f>IF($A21="","",IF($N21="","",IFERROR(INDEX('Parâmetros'!$C$9:$C$18,MATCH($N21,'Parâmetros'!$A$9:$A$18,0)),"")))</f>
        <v/>
      </c>
      <c r="P21" s="21">
        <f>IF($A21="","",IF(OR($M21="",$O21=""),"",ROUND($M21*$O21,2)))</f>
        <v/>
      </c>
      <c r="Q21" s="19" t="n"/>
      <c r="R21" s="21">
        <f>IF($A21="","",IF(OR($L21="",$Q21=""),"",$L21-$Q21))</f>
        <v/>
      </c>
      <c r="S21" s="21">
        <f>IF($A21="","",IF(OR($P21="",$Q21=""),"",$Q21-$P21))</f>
        <v/>
      </c>
      <c r="T21" s="15">
        <f>IF($A21="","",IF(OR($B21="",$C21="",$D21="",$F21="",$H21="",$J21="",$L21=""),"Dados em falta",IF($M21="","Base por indicar",IF($N21="","Código de taxa por indicar",IF($O21="","Taxa por confirmar",IF($Q21="","Retenção por confirmar",IF(AND($S21&lt;='Parâmetros'!$B$4,$S21&gt;=-'Parâmetros'!$B$4),"Conforme","Divergência")))))))</f>
        <v/>
      </c>
      <c r="U21" s="18" t="n"/>
    </row>
    <row r="22">
      <c r="A22" s="15">
        <f>IF(COUNTA($B22:$N22,$Q22,$U22)=0,"",ROW()-5)</f>
        <v/>
      </c>
      <c r="B22" s="16" t="n"/>
      <c r="C22" s="17" t="n"/>
      <c r="D22" s="17" t="n"/>
      <c r="E22" s="17" t="n"/>
      <c r="F22" s="18" t="n"/>
      <c r="G22" s="18" t="n"/>
      <c r="H22" s="18" t="n"/>
      <c r="I22" s="16" t="n"/>
      <c r="J22" s="18" t="n"/>
      <c r="K22" s="16" t="n"/>
      <c r="L22" s="19" t="n"/>
      <c r="M22" s="19" t="n"/>
      <c r="N22" s="16" t="n"/>
      <c r="O22" s="20">
        <f>IF($A22="","",IF($N22="","",IFERROR(INDEX('Parâmetros'!$C$9:$C$18,MATCH($N22,'Parâmetros'!$A$9:$A$18,0)),"")))</f>
        <v/>
      </c>
      <c r="P22" s="21">
        <f>IF($A22="","",IF(OR($M22="",$O22=""),"",ROUND($M22*$O22,2)))</f>
        <v/>
      </c>
      <c r="Q22" s="19" t="n"/>
      <c r="R22" s="21">
        <f>IF($A22="","",IF(OR($L22="",$Q22=""),"",$L22-$Q22))</f>
        <v/>
      </c>
      <c r="S22" s="21">
        <f>IF($A22="","",IF(OR($P22="",$Q22=""),"",$Q22-$P22))</f>
        <v/>
      </c>
      <c r="T22" s="15">
        <f>IF($A22="","",IF(OR($B22="",$C22="",$D22="",$F22="",$H22="",$J22="",$L22=""),"Dados em falta",IF($M22="","Base por indicar",IF($N22="","Código de taxa por indicar",IF($O22="","Taxa por confirmar",IF($Q22="","Retenção por confirmar",IF(AND($S22&lt;='Parâmetros'!$B$4,$S22&gt;=-'Parâmetros'!$B$4),"Conforme","Divergência")))))))</f>
        <v/>
      </c>
      <c r="U22" s="18" t="n"/>
    </row>
    <row r="23">
      <c r="A23" s="15">
        <f>IF(COUNTA($B23:$N23,$Q23,$U23)=0,"",ROW()-5)</f>
        <v/>
      </c>
      <c r="B23" s="16" t="n"/>
      <c r="C23" s="17" t="n"/>
      <c r="D23" s="17" t="n"/>
      <c r="E23" s="17" t="n"/>
      <c r="F23" s="18" t="n"/>
      <c r="G23" s="18" t="n"/>
      <c r="H23" s="18" t="n"/>
      <c r="I23" s="16" t="n"/>
      <c r="J23" s="18" t="n"/>
      <c r="K23" s="16" t="n"/>
      <c r="L23" s="19" t="n"/>
      <c r="M23" s="19" t="n"/>
      <c r="N23" s="16" t="n"/>
      <c r="O23" s="20">
        <f>IF($A23="","",IF($N23="","",IFERROR(INDEX('Parâmetros'!$C$9:$C$18,MATCH($N23,'Parâmetros'!$A$9:$A$18,0)),"")))</f>
        <v/>
      </c>
      <c r="P23" s="21">
        <f>IF($A23="","",IF(OR($M23="",$O23=""),"",ROUND($M23*$O23,2)))</f>
        <v/>
      </c>
      <c r="Q23" s="19" t="n"/>
      <c r="R23" s="21">
        <f>IF($A23="","",IF(OR($L23="",$Q23=""),"",$L23-$Q23))</f>
        <v/>
      </c>
      <c r="S23" s="21">
        <f>IF($A23="","",IF(OR($P23="",$Q23=""),"",$Q23-$P23))</f>
        <v/>
      </c>
      <c r="T23" s="15">
        <f>IF($A23="","",IF(OR($B23="",$C23="",$D23="",$F23="",$H23="",$J23="",$L23=""),"Dados em falta",IF($M23="","Base por indicar",IF($N23="","Código de taxa por indicar",IF($O23="","Taxa por confirmar",IF($Q23="","Retenção por confirmar",IF(AND($S23&lt;='Parâmetros'!$B$4,$S23&gt;=-'Parâmetros'!$B$4),"Conforme","Divergência")))))))</f>
        <v/>
      </c>
      <c r="U23" s="18" t="n"/>
    </row>
    <row r="24">
      <c r="A24" s="15">
        <f>IF(COUNTA($B24:$N24,$Q24,$U24)=0,"",ROW()-5)</f>
        <v/>
      </c>
      <c r="B24" s="16" t="n"/>
      <c r="C24" s="17" t="n"/>
      <c r="D24" s="17" t="n"/>
      <c r="E24" s="17" t="n"/>
      <c r="F24" s="18" t="n"/>
      <c r="G24" s="18" t="n"/>
      <c r="H24" s="18" t="n"/>
      <c r="I24" s="16" t="n"/>
      <c r="J24" s="18" t="n"/>
      <c r="K24" s="16" t="n"/>
      <c r="L24" s="19" t="n"/>
      <c r="M24" s="19" t="n"/>
      <c r="N24" s="16" t="n"/>
      <c r="O24" s="20">
        <f>IF($A24="","",IF($N24="","",IFERROR(INDEX('Parâmetros'!$C$9:$C$18,MATCH($N24,'Parâmetros'!$A$9:$A$18,0)),"")))</f>
        <v/>
      </c>
      <c r="P24" s="21">
        <f>IF($A24="","",IF(OR($M24="",$O24=""),"",ROUND($M24*$O24,2)))</f>
        <v/>
      </c>
      <c r="Q24" s="19" t="n"/>
      <c r="R24" s="21">
        <f>IF($A24="","",IF(OR($L24="",$Q24=""),"",$L24-$Q24))</f>
        <v/>
      </c>
      <c r="S24" s="21">
        <f>IF($A24="","",IF(OR($P24="",$Q24=""),"",$Q24-$P24))</f>
        <v/>
      </c>
      <c r="T24" s="15">
        <f>IF($A24="","",IF(OR($B24="",$C24="",$D24="",$F24="",$H24="",$J24="",$L24=""),"Dados em falta",IF($M24="","Base por indicar",IF($N24="","Código de taxa por indicar",IF($O24="","Taxa por confirmar",IF($Q24="","Retenção por confirmar",IF(AND($S24&lt;='Parâmetros'!$B$4,$S24&gt;=-'Parâmetros'!$B$4),"Conforme","Divergência")))))))</f>
        <v/>
      </c>
      <c r="U24" s="18" t="n"/>
    </row>
    <row r="25">
      <c r="A25" s="15">
        <f>IF(COUNTA($B25:$N25,$Q25,$U25)=0,"",ROW()-5)</f>
        <v/>
      </c>
      <c r="B25" s="16" t="n"/>
      <c r="C25" s="17" t="n"/>
      <c r="D25" s="17" t="n"/>
      <c r="E25" s="17" t="n"/>
      <c r="F25" s="18" t="n"/>
      <c r="G25" s="18" t="n"/>
      <c r="H25" s="18" t="n"/>
      <c r="I25" s="16" t="n"/>
      <c r="J25" s="18" t="n"/>
      <c r="K25" s="16" t="n"/>
      <c r="L25" s="19" t="n"/>
      <c r="M25" s="19" t="n"/>
      <c r="N25" s="16" t="n"/>
      <c r="O25" s="20">
        <f>IF($A25="","",IF($N25="","",IFERROR(INDEX('Parâmetros'!$C$9:$C$18,MATCH($N25,'Parâmetros'!$A$9:$A$18,0)),"")))</f>
        <v/>
      </c>
      <c r="P25" s="21">
        <f>IF($A25="","",IF(OR($M25="",$O25=""),"",ROUND($M25*$O25,2)))</f>
        <v/>
      </c>
      <c r="Q25" s="19" t="n"/>
      <c r="R25" s="21">
        <f>IF($A25="","",IF(OR($L25="",$Q25=""),"",$L25-$Q25))</f>
        <v/>
      </c>
      <c r="S25" s="21">
        <f>IF($A25="","",IF(OR($P25="",$Q25=""),"",$Q25-$P25))</f>
        <v/>
      </c>
      <c r="T25" s="15">
        <f>IF($A25="","",IF(OR($B25="",$C25="",$D25="",$F25="",$H25="",$J25="",$L25=""),"Dados em falta",IF($M25="","Base por indicar",IF($N25="","Código de taxa por indicar",IF($O25="","Taxa por confirmar",IF($Q25="","Retenção por confirmar",IF(AND($S25&lt;='Parâmetros'!$B$4,$S25&gt;=-'Parâmetros'!$B$4),"Conforme","Divergência")))))))</f>
        <v/>
      </c>
      <c r="U25" s="18" t="n"/>
    </row>
    <row r="26">
      <c r="A26" s="15">
        <f>IF(COUNTA($B26:$N26,$Q26,$U26)=0,"",ROW()-5)</f>
        <v/>
      </c>
      <c r="B26" s="16" t="n"/>
      <c r="C26" s="17" t="n"/>
      <c r="D26" s="17" t="n"/>
      <c r="E26" s="17" t="n"/>
      <c r="F26" s="18" t="n"/>
      <c r="G26" s="18" t="n"/>
      <c r="H26" s="18" t="n"/>
      <c r="I26" s="16" t="n"/>
      <c r="J26" s="18" t="n"/>
      <c r="K26" s="16" t="n"/>
      <c r="L26" s="19" t="n"/>
      <c r="M26" s="19" t="n"/>
      <c r="N26" s="16" t="n"/>
      <c r="O26" s="20">
        <f>IF($A26="","",IF($N26="","",IFERROR(INDEX('Parâmetros'!$C$9:$C$18,MATCH($N26,'Parâmetros'!$A$9:$A$18,0)),"")))</f>
        <v/>
      </c>
      <c r="P26" s="21">
        <f>IF($A26="","",IF(OR($M26="",$O26=""),"",ROUND($M26*$O26,2)))</f>
        <v/>
      </c>
      <c r="Q26" s="19" t="n"/>
      <c r="R26" s="21">
        <f>IF($A26="","",IF(OR($L26="",$Q26=""),"",$L26-$Q26))</f>
        <v/>
      </c>
      <c r="S26" s="21">
        <f>IF($A26="","",IF(OR($P26="",$Q26=""),"",$Q26-$P26))</f>
        <v/>
      </c>
      <c r="T26" s="15">
        <f>IF($A26="","",IF(OR($B26="",$C26="",$D26="",$F26="",$H26="",$J26="",$L26=""),"Dados em falta",IF($M26="","Base por indicar",IF($N26="","Código de taxa por indicar",IF($O26="","Taxa por confirmar",IF($Q26="","Retenção por confirmar",IF(AND($S26&lt;='Parâmetros'!$B$4,$S26&gt;=-'Parâmetros'!$B$4),"Conforme","Divergência")))))))</f>
        <v/>
      </c>
      <c r="U26" s="18" t="n"/>
    </row>
    <row r="27">
      <c r="A27" s="15">
        <f>IF(COUNTA($B27:$N27,$Q27,$U27)=0,"",ROW()-5)</f>
        <v/>
      </c>
      <c r="B27" s="16" t="n"/>
      <c r="C27" s="17" t="n"/>
      <c r="D27" s="17" t="n"/>
      <c r="E27" s="17" t="n"/>
      <c r="F27" s="18" t="n"/>
      <c r="G27" s="18" t="n"/>
      <c r="H27" s="18" t="n"/>
      <c r="I27" s="16" t="n"/>
      <c r="J27" s="18" t="n"/>
      <c r="K27" s="16" t="n"/>
      <c r="L27" s="19" t="n"/>
      <c r="M27" s="19" t="n"/>
      <c r="N27" s="16" t="n"/>
      <c r="O27" s="20">
        <f>IF($A27="","",IF($N27="","",IFERROR(INDEX('Parâmetros'!$C$9:$C$18,MATCH($N27,'Parâmetros'!$A$9:$A$18,0)),"")))</f>
        <v/>
      </c>
      <c r="P27" s="21">
        <f>IF($A27="","",IF(OR($M27="",$O27=""),"",ROUND($M27*$O27,2)))</f>
        <v/>
      </c>
      <c r="Q27" s="19" t="n"/>
      <c r="R27" s="21">
        <f>IF($A27="","",IF(OR($L27="",$Q27=""),"",$L27-$Q27))</f>
        <v/>
      </c>
      <c r="S27" s="21">
        <f>IF($A27="","",IF(OR($P27="",$Q27=""),"",$Q27-$P27))</f>
        <v/>
      </c>
      <c r="T27" s="15">
        <f>IF($A27="","",IF(OR($B27="",$C27="",$D27="",$F27="",$H27="",$J27="",$L27=""),"Dados em falta",IF($M27="","Base por indicar",IF($N27="","Código de taxa por indicar",IF($O27="","Taxa por confirmar",IF($Q27="","Retenção por confirmar",IF(AND($S27&lt;='Parâmetros'!$B$4,$S27&gt;=-'Parâmetros'!$B$4),"Conforme","Divergência")))))))</f>
        <v/>
      </c>
      <c r="U27" s="18" t="n"/>
    </row>
    <row r="28">
      <c r="A28" s="15">
        <f>IF(COUNTA($B28:$N28,$Q28,$U28)=0,"",ROW()-5)</f>
        <v/>
      </c>
      <c r="B28" s="16" t="n"/>
      <c r="C28" s="17" t="n"/>
      <c r="D28" s="17" t="n"/>
      <c r="E28" s="17" t="n"/>
      <c r="F28" s="18" t="n"/>
      <c r="G28" s="18" t="n"/>
      <c r="H28" s="18" t="n"/>
      <c r="I28" s="16" t="n"/>
      <c r="J28" s="18" t="n"/>
      <c r="K28" s="16" t="n"/>
      <c r="L28" s="19" t="n"/>
      <c r="M28" s="19" t="n"/>
      <c r="N28" s="16" t="n"/>
      <c r="O28" s="20">
        <f>IF($A28="","",IF($N28="","",IFERROR(INDEX('Parâmetros'!$C$9:$C$18,MATCH($N28,'Parâmetros'!$A$9:$A$18,0)),"")))</f>
        <v/>
      </c>
      <c r="P28" s="21">
        <f>IF($A28="","",IF(OR($M28="",$O28=""),"",ROUND($M28*$O28,2)))</f>
        <v/>
      </c>
      <c r="Q28" s="19" t="n"/>
      <c r="R28" s="21">
        <f>IF($A28="","",IF(OR($L28="",$Q28=""),"",$L28-$Q28))</f>
        <v/>
      </c>
      <c r="S28" s="21">
        <f>IF($A28="","",IF(OR($P28="",$Q28=""),"",$Q28-$P28))</f>
        <v/>
      </c>
      <c r="T28" s="15">
        <f>IF($A28="","",IF(OR($B28="",$C28="",$D28="",$F28="",$H28="",$J28="",$L28=""),"Dados em falta",IF($M28="","Base por indicar",IF($N28="","Código de taxa por indicar",IF($O28="","Taxa por confirmar",IF($Q28="","Retenção por confirmar",IF(AND($S28&lt;='Parâmetros'!$B$4,$S28&gt;=-'Parâmetros'!$B$4),"Conforme","Divergência")))))))</f>
        <v/>
      </c>
      <c r="U28" s="18" t="n"/>
    </row>
    <row r="29">
      <c r="A29" s="15">
        <f>IF(COUNTA($B29:$N29,$Q29,$U29)=0,"",ROW()-5)</f>
        <v/>
      </c>
      <c r="B29" s="16" t="n"/>
      <c r="C29" s="17" t="n"/>
      <c r="D29" s="17" t="n"/>
      <c r="E29" s="17" t="n"/>
      <c r="F29" s="18" t="n"/>
      <c r="G29" s="18" t="n"/>
      <c r="H29" s="18" t="n"/>
      <c r="I29" s="16" t="n"/>
      <c r="J29" s="18" t="n"/>
      <c r="K29" s="16" t="n"/>
      <c r="L29" s="19" t="n"/>
      <c r="M29" s="19" t="n"/>
      <c r="N29" s="16" t="n"/>
      <c r="O29" s="20">
        <f>IF($A29="","",IF($N29="","",IFERROR(INDEX('Parâmetros'!$C$9:$C$18,MATCH($N29,'Parâmetros'!$A$9:$A$18,0)),"")))</f>
        <v/>
      </c>
      <c r="P29" s="21">
        <f>IF($A29="","",IF(OR($M29="",$O29=""),"",ROUND($M29*$O29,2)))</f>
        <v/>
      </c>
      <c r="Q29" s="19" t="n"/>
      <c r="R29" s="21">
        <f>IF($A29="","",IF(OR($L29="",$Q29=""),"",$L29-$Q29))</f>
        <v/>
      </c>
      <c r="S29" s="21">
        <f>IF($A29="","",IF(OR($P29="",$Q29=""),"",$Q29-$P29))</f>
        <v/>
      </c>
      <c r="T29" s="15">
        <f>IF($A29="","",IF(OR($B29="",$C29="",$D29="",$F29="",$H29="",$J29="",$L29=""),"Dados em falta",IF($M29="","Base por indicar",IF($N29="","Código de taxa por indicar",IF($O29="","Taxa por confirmar",IF($Q29="","Retenção por confirmar",IF(AND($S29&lt;='Parâmetros'!$B$4,$S29&gt;=-'Parâmetros'!$B$4),"Conforme","Divergência")))))))</f>
        <v/>
      </c>
      <c r="U29" s="18" t="n"/>
    </row>
    <row r="30">
      <c r="A30" s="15">
        <f>IF(COUNTA($B30:$N30,$Q30,$U30)=0,"",ROW()-5)</f>
        <v/>
      </c>
      <c r="B30" s="16" t="n"/>
      <c r="C30" s="17" t="n"/>
      <c r="D30" s="17" t="n"/>
      <c r="E30" s="17" t="n"/>
      <c r="F30" s="18" t="n"/>
      <c r="G30" s="18" t="n"/>
      <c r="H30" s="18" t="n"/>
      <c r="I30" s="16" t="n"/>
      <c r="J30" s="18" t="n"/>
      <c r="K30" s="16" t="n"/>
      <c r="L30" s="19" t="n"/>
      <c r="M30" s="19" t="n"/>
      <c r="N30" s="16" t="n"/>
      <c r="O30" s="20">
        <f>IF($A30="","",IF($N30="","",IFERROR(INDEX('Parâmetros'!$C$9:$C$18,MATCH($N30,'Parâmetros'!$A$9:$A$18,0)),"")))</f>
        <v/>
      </c>
      <c r="P30" s="21">
        <f>IF($A30="","",IF(OR($M30="",$O30=""),"",ROUND($M30*$O30,2)))</f>
        <v/>
      </c>
      <c r="Q30" s="19" t="n"/>
      <c r="R30" s="21">
        <f>IF($A30="","",IF(OR($L30="",$Q30=""),"",$L30-$Q30))</f>
        <v/>
      </c>
      <c r="S30" s="21">
        <f>IF($A30="","",IF(OR($P30="",$Q30=""),"",$Q30-$P30))</f>
        <v/>
      </c>
      <c r="T30" s="15">
        <f>IF($A30="","",IF(OR($B30="",$C30="",$D30="",$F30="",$H30="",$J30="",$L30=""),"Dados em falta",IF($M30="","Base por indicar",IF($N30="","Código de taxa por indicar",IF($O30="","Taxa por confirmar",IF($Q30="","Retenção por confirmar",IF(AND($S30&lt;='Parâmetros'!$B$4,$S30&gt;=-'Parâmetros'!$B$4),"Conforme","Divergência")))))))</f>
        <v/>
      </c>
      <c r="U30" s="18" t="n"/>
    </row>
    <row r="31">
      <c r="A31" s="15">
        <f>IF(COUNTA($B31:$N31,$Q31,$U31)=0,"",ROW()-5)</f>
        <v/>
      </c>
      <c r="B31" s="16" t="n"/>
      <c r="C31" s="17" t="n"/>
      <c r="D31" s="17" t="n"/>
      <c r="E31" s="17" t="n"/>
      <c r="F31" s="18" t="n"/>
      <c r="G31" s="18" t="n"/>
      <c r="H31" s="18" t="n"/>
      <c r="I31" s="16" t="n"/>
      <c r="J31" s="18" t="n"/>
      <c r="K31" s="16" t="n"/>
      <c r="L31" s="19" t="n"/>
      <c r="M31" s="19" t="n"/>
      <c r="N31" s="16" t="n"/>
      <c r="O31" s="20">
        <f>IF($A31="","",IF($N31="","",IFERROR(INDEX('Parâmetros'!$C$9:$C$18,MATCH($N31,'Parâmetros'!$A$9:$A$18,0)),"")))</f>
        <v/>
      </c>
      <c r="P31" s="21">
        <f>IF($A31="","",IF(OR($M31="",$O31=""),"",ROUND($M31*$O31,2)))</f>
        <v/>
      </c>
      <c r="Q31" s="19" t="n"/>
      <c r="R31" s="21">
        <f>IF($A31="","",IF(OR($L31="",$Q31=""),"",$L31-$Q31))</f>
        <v/>
      </c>
      <c r="S31" s="21">
        <f>IF($A31="","",IF(OR($P31="",$Q31=""),"",$Q31-$P31))</f>
        <v/>
      </c>
      <c r="T31" s="15">
        <f>IF($A31="","",IF(OR($B31="",$C31="",$D31="",$F31="",$H31="",$J31="",$L31=""),"Dados em falta",IF($M31="","Base por indicar",IF($N31="","Código de taxa por indicar",IF($O31="","Taxa por confirmar",IF($Q31="","Retenção por confirmar",IF(AND($S31&lt;='Parâmetros'!$B$4,$S31&gt;=-'Parâmetros'!$B$4),"Conforme","Divergência")))))))</f>
        <v/>
      </c>
      <c r="U31" s="18" t="n"/>
    </row>
    <row r="32">
      <c r="A32" s="15">
        <f>IF(COUNTA($B32:$N32,$Q32,$U32)=0,"",ROW()-5)</f>
        <v/>
      </c>
      <c r="B32" s="16" t="n"/>
      <c r="C32" s="17" t="n"/>
      <c r="D32" s="17" t="n"/>
      <c r="E32" s="17" t="n"/>
      <c r="F32" s="18" t="n"/>
      <c r="G32" s="18" t="n"/>
      <c r="H32" s="18" t="n"/>
      <c r="I32" s="16" t="n"/>
      <c r="J32" s="18" t="n"/>
      <c r="K32" s="16" t="n"/>
      <c r="L32" s="19" t="n"/>
      <c r="M32" s="19" t="n"/>
      <c r="N32" s="16" t="n"/>
      <c r="O32" s="20">
        <f>IF($A32="","",IF($N32="","",IFERROR(INDEX('Parâmetros'!$C$9:$C$18,MATCH($N32,'Parâmetros'!$A$9:$A$18,0)),"")))</f>
        <v/>
      </c>
      <c r="P32" s="21">
        <f>IF($A32="","",IF(OR($M32="",$O32=""),"",ROUND($M32*$O32,2)))</f>
        <v/>
      </c>
      <c r="Q32" s="19" t="n"/>
      <c r="R32" s="21">
        <f>IF($A32="","",IF(OR($L32="",$Q32=""),"",$L32-$Q32))</f>
        <v/>
      </c>
      <c r="S32" s="21">
        <f>IF($A32="","",IF(OR($P32="",$Q32=""),"",$Q32-$P32))</f>
        <v/>
      </c>
      <c r="T32" s="15">
        <f>IF($A32="","",IF(OR($B32="",$C32="",$D32="",$F32="",$H32="",$J32="",$L32=""),"Dados em falta",IF($M32="","Base por indicar",IF($N32="","Código de taxa por indicar",IF($O32="","Taxa por confirmar",IF($Q32="","Retenção por confirmar",IF(AND($S32&lt;='Parâmetros'!$B$4,$S32&gt;=-'Parâmetros'!$B$4),"Conforme","Divergência")))))))</f>
        <v/>
      </c>
      <c r="U32" s="18" t="n"/>
    </row>
    <row r="33">
      <c r="A33" s="15">
        <f>IF(COUNTA($B33:$N33,$Q33,$U33)=0,"",ROW()-5)</f>
        <v/>
      </c>
      <c r="B33" s="16" t="n"/>
      <c r="C33" s="17" t="n"/>
      <c r="D33" s="17" t="n"/>
      <c r="E33" s="17" t="n"/>
      <c r="F33" s="18" t="n"/>
      <c r="G33" s="18" t="n"/>
      <c r="H33" s="18" t="n"/>
      <c r="I33" s="16" t="n"/>
      <c r="J33" s="18" t="n"/>
      <c r="K33" s="16" t="n"/>
      <c r="L33" s="19" t="n"/>
      <c r="M33" s="19" t="n"/>
      <c r="N33" s="16" t="n"/>
      <c r="O33" s="20">
        <f>IF($A33="","",IF($N33="","",IFERROR(INDEX('Parâmetros'!$C$9:$C$18,MATCH($N33,'Parâmetros'!$A$9:$A$18,0)),"")))</f>
        <v/>
      </c>
      <c r="P33" s="21">
        <f>IF($A33="","",IF(OR($M33="",$O33=""),"",ROUND($M33*$O33,2)))</f>
        <v/>
      </c>
      <c r="Q33" s="19" t="n"/>
      <c r="R33" s="21">
        <f>IF($A33="","",IF(OR($L33="",$Q33=""),"",$L33-$Q33))</f>
        <v/>
      </c>
      <c r="S33" s="21">
        <f>IF($A33="","",IF(OR($P33="",$Q33=""),"",$Q33-$P33))</f>
        <v/>
      </c>
      <c r="T33" s="15">
        <f>IF($A33="","",IF(OR($B33="",$C33="",$D33="",$F33="",$H33="",$J33="",$L33=""),"Dados em falta",IF($M33="","Base por indicar",IF($N33="","Código de taxa por indicar",IF($O33="","Taxa por confirmar",IF($Q33="","Retenção por confirmar",IF(AND($S33&lt;='Parâmetros'!$B$4,$S33&gt;=-'Parâmetros'!$B$4),"Conforme","Divergência")))))))</f>
        <v/>
      </c>
      <c r="U33" s="18" t="n"/>
    </row>
    <row r="34">
      <c r="A34" s="15">
        <f>IF(COUNTA($B34:$N34,$Q34,$U34)=0,"",ROW()-5)</f>
        <v/>
      </c>
      <c r="B34" s="16" t="n"/>
      <c r="C34" s="17" t="n"/>
      <c r="D34" s="17" t="n"/>
      <c r="E34" s="17" t="n"/>
      <c r="F34" s="18" t="n"/>
      <c r="G34" s="18" t="n"/>
      <c r="H34" s="18" t="n"/>
      <c r="I34" s="16" t="n"/>
      <c r="J34" s="18" t="n"/>
      <c r="K34" s="16" t="n"/>
      <c r="L34" s="19" t="n"/>
      <c r="M34" s="19" t="n"/>
      <c r="N34" s="16" t="n"/>
      <c r="O34" s="20">
        <f>IF($A34="","",IF($N34="","",IFERROR(INDEX('Parâmetros'!$C$9:$C$18,MATCH($N34,'Parâmetros'!$A$9:$A$18,0)),"")))</f>
        <v/>
      </c>
      <c r="P34" s="21">
        <f>IF($A34="","",IF(OR($M34="",$O34=""),"",ROUND($M34*$O34,2)))</f>
        <v/>
      </c>
      <c r="Q34" s="19" t="n"/>
      <c r="R34" s="21">
        <f>IF($A34="","",IF(OR($L34="",$Q34=""),"",$L34-$Q34))</f>
        <v/>
      </c>
      <c r="S34" s="21">
        <f>IF($A34="","",IF(OR($P34="",$Q34=""),"",$Q34-$P34))</f>
        <v/>
      </c>
      <c r="T34" s="15">
        <f>IF($A34="","",IF(OR($B34="",$C34="",$D34="",$F34="",$H34="",$J34="",$L34=""),"Dados em falta",IF($M34="","Base por indicar",IF($N34="","Código de taxa por indicar",IF($O34="","Taxa por confirmar",IF($Q34="","Retenção por confirmar",IF(AND($S34&lt;='Parâmetros'!$B$4,$S34&gt;=-'Parâmetros'!$B$4),"Conforme","Divergência")))))))</f>
        <v/>
      </c>
      <c r="U34" s="18" t="n"/>
    </row>
    <row r="35">
      <c r="A35" s="15">
        <f>IF(COUNTA($B35:$N35,$Q35,$U35)=0,"",ROW()-5)</f>
        <v/>
      </c>
      <c r="B35" s="16" t="n"/>
      <c r="C35" s="17" t="n"/>
      <c r="D35" s="17" t="n"/>
      <c r="E35" s="17" t="n"/>
      <c r="F35" s="18" t="n"/>
      <c r="G35" s="18" t="n"/>
      <c r="H35" s="18" t="n"/>
      <c r="I35" s="16" t="n"/>
      <c r="J35" s="18" t="n"/>
      <c r="K35" s="16" t="n"/>
      <c r="L35" s="19" t="n"/>
      <c r="M35" s="19" t="n"/>
      <c r="N35" s="16" t="n"/>
      <c r="O35" s="20">
        <f>IF($A35="","",IF($N35="","",IFERROR(INDEX('Parâmetros'!$C$9:$C$18,MATCH($N35,'Parâmetros'!$A$9:$A$18,0)),"")))</f>
        <v/>
      </c>
      <c r="P35" s="21">
        <f>IF($A35="","",IF(OR($M35="",$O35=""),"",ROUND($M35*$O35,2)))</f>
        <v/>
      </c>
      <c r="Q35" s="19" t="n"/>
      <c r="R35" s="21">
        <f>IF($A35="","",IF(OR($L35="",$Q35=""),"",$L35-$Q35))</f>
        <v/>
      </c>
      <c r="S35" s="21">
        <f>IF($A35="","",IF(OR($P35="",$Q35=""),"",$Q35-$P35))</f>
        <v/>
      </c>
      <c r="T35" s="15">
        <f>IF($A35="","",IF(OR($B35="",$C35="",$D35="",$F35="",$H35="",$J35="",$L35=""),"Dados em falta",IF($M35="","Base por indicar",IF($N35="","Código de taxa por indicar",IF($O35="","Taxa por confirmar",IF($Q35="","Retenção por confirmar",IF(AND($S35&lt;='Parâmetros'!$B$4,$S35&gt;=-'Parâmetros'!$B$4),"Conforme","Divergência")))))))</f>
        <v/>
      </c>
      <c r="U35" s="18" t="n"/>
    </row>
    <row r="36">
      <c r="A36" s="15">
        <f>IF(COUNTA($B36:$N36,$Q36,$U36)=0,"",ROW()-5)</f>
        <v/>
      </c>
      <c r="B36" s="16" t="n"/>
      <c r="C36" s="17" t="n"/>
      <c r="D36" s="17" t="n"/>
      <c r="E36" s="17" t="n"/>
      <c r="F36" s="18" t="n"/>
      <c r="G36" s="18" t="n"/>
      <c r="H36" s="18" t="n"/>
      <c r="I36" s="16" t="n"/>
      <c r="J36" s="18" t="n"/>
      <c r="K36" s="16" t="n"/>
      <c r="L36" s="19" t="n"/>
      <c r="M36" s="19" t="n"/>
      <c r="N36" s="16" t="n"/>
      <c r="O36" s="20">
        <f>IF($A36="","",IF($N36="","",IFERROR(INDEX('Parâmetros'!$C$9:$C$18,MATCH($N36,'Parâmetros'!$A$9:$A$18,0)),"")))</f>
        <v/>
      </c>
      <c r="P36" s="21">
        <f>IF($A36="","",IF(OR($M36="",$O36=""),"",ROUND($M36*$O36,2)))</f>
        <v/>
      </c>
      <c r="Q36" s="19" t="n"/>
      <c r="R36" s="21">
        <f>IF($A36="","",IF(OR($L36="",$Q36=""),"",$L36-$Q36))</f>
        <v/>
      </c>
      <c r="S36" s="21">
        <f>IF($A36="","",IF(OR($P36="",$Q36=""),"",$Q36-$P36))</f>
        <v/>
      </c>
      <c r="T36" s="15">
        <f>IF($A36="","",IF(OR($B36="",$C36="",$D36="",$F36="",$H36="",$J36="",$L36=""),"Dados em falta",IF($M36="","Base por indicar",IF($N36="","Código de taxa por indicar",IF($O36="","Taxa por confirmar",IF($Q36="","Retenção por confirmar",IF(AND($S36&lt;='Parâmetros'!$B$4,$S36&gt;=-'Parâmetros'!$B$4),"Conforme","Divergência")))))))</f>
        <v/>
      </c>
      <c r="U36" s="18" t="n"/>
    </row>
    <row r="37">
      <c r="A37" s="15">
        <f>IF(COUNTA($B37:$N37,$Q37,$U37)=0,"",ROW()-5)</f>
        <v/>
      </c>
      <c r="B37" s="16" t="n"/>
      <c r="C37" s="17" t="n"/>
      <c r="D37" s="17" t="n"/>
      <c r="E37" s="17" t="n"/>
      <c r="F37" s="18" t="n"/>
      <c r="G37" s="18" t="n"/>
      <c r="H37" s="18" t="n"/>
      <c r="I37" s="16" t="n"/>
      <c r="J37" s="18" t="n"/>
      <c r="K37" s="16" t="n"/>
      <c r="L37" s="19" t="n"/>
      <c r="M37" s="19" t="n"/>
      <c r="N37" s="16" t="n"/>
      <c r="O37" s="20">
        <f>IF($A37="","",IF($N37="","",IFERROR(INDEX('Parâmetros'!$C$9:$C$18,MATCH($N37,'Parâmetros'!$A$9:$A$18,0)),"")))</f>
        <v/>
      </c>
      <c r="P37" s="21">
        <f>IF($A37="","",IF(OR($M37="",$O37=""),"",ROUND($M37*$O37,2)))</f>
        <v/>
      </c>
      <c r="Q37" s="19" t="n"/>
      <c r="R37" s="21">
        <f>IF($A37="","",IF(OR($L37="",$Q37=""),"",$L37-$Q37))</f>
        <v/>
      </c>
      <c r="S37" s="21">
        <f>IF($A37="","",IF(OR($P37="",$Q37=""),"",$Q37-$P37))</f>
        <v/>
      </c>
      <c r="T37" s="15">
        <f>IF($A37="","",IF(OR($B37="",$C37="",$D37="",$F37="",$H37="",$J37="",$L37=""),"Dados em falta",IF($M37="","Base por indicar",IF($N37="","Código de taxa por indicar",IF($O37="","Taxa por confirmar",IF($Q37="","Retenção por confirmar",IF(AND($S37&lt;='Parâmetros'!$B$4,$S37&gt;=-'Parâmetros'!$B$4),"Conforme","Divergência")))))))</f>
        <v/>
      </c>
      <c r="U37" s="18" t="n"/>
    </row>
    <row r="38">
      <c r="A38" s="15">
        <f>IF(COUNTA($B38:$N38,$Q38,$U38)=0,"",ROW()-5)</f>
        <v/>
      </c>
      <c r="B38" s="16" t="n"/>
      <c r="C38" s="17" t="n"/>
      <c r="D38" s="17" t="n"/>
      <c r="E38" s="17" t="n"/>
      <c r="F38" s="18" t="n"/>
      <c r="G38" s="18" t="n"/>
      <c r="H38" s="18" t="n"/>
      <c r="I38" s="16" t="n"/>
      <c r="J38" s="18" t="n"/>
      <c r="K38" s="16" t="n"/>
      <c r="L38" s="19" t="n"/>
      <c r="M38" s="19" t="n"/>
      <c r="N38" s="16" t="n"/>
      <c r="O38" s="20">
        <f>IF($A38="","",IF($N38="","",IFERROR(INDEX('Parâmetros'!$C$9:$C$18,MATCH($N38,'Parâmetros'!$A$9:$A$18,0)),"")))</f>
        <v/>
      </c>
      <c r="P38" s="21">
        <f>IF($A38="","",IF(OR($M38="",$O38=""),"",ROUND($M38*$O38,2)))</f>
        <v/>
      </c>
      <c r="Q38" s="19" t="n"/>
      <c r="R38" s="21">
        <f>IF($A38="","",IF(OR($L38="",$Q38=""),"",$L38-$Q38))</f>
        <v/>
      </c>
      <c r="S38" s="21">
        <f>IF($A38="","",IF(OR($P38="",$Q38=""),"",$Q38-$P38))</f>
        <v/>
      </c>
      <c r="T38" s="15">
        <f>IF($A38="","",IF(OR($B38="",$C38="",$D38="",$F38="",$H38="",$J38="",$L38=""),"Dados em falta",IF($M38="","Base por indicar",IF($N38="","Código de taxa por indicar",IF($O38="","Taxa por confirmar",IF($Q38="","Retenção por confirmar",IF(AND($S38&lt;='Parâmetros'!$B$4,$S38&gt;=-'Parâmetros'!$B$4),"Conforme","Divergência")))))))</f>
        <v/>
      </c>
      <c r="U38" s="18" t="n"/>
    </row>
    <row r="39">
      <c r="A39" s="15">
        <f>IF(COUNTA($B39:$N39,$Q39,$U39)=0,"",ROW()-5)</f>
        <v/>
      </c>
      <c r="B39" s="16" t="n"/>
      <c r="C39" s="17" t="n"/>
      <c r="D39" s="17" t="n"/>
      <c r="E39" s="17" t="n"/>
      <c r="F39" s="18" t="n"/>
      <c r="G39" s="18" t="n"/>
      <c r="H39" s="18" t="n"/>
      <c r="I39" s="16" t="n"/>
      <c r="J39" s="18" t="n"/>
      <c r="K39" s="16" t="n"/>
      <c r="L39" s="19" t="n"/>
      <c r="M39" s="19" t="n"/>
      <c r="N39" s="16" t="n"/>
      <c r="O39" s="20">
        <f>IF($A39="","",IF($N39="","",IFERROR(INDEX('Parâmetros'!$C$9:$C$18,MATCH($N39,'Parâmetros'!$A$9:$A$18,0)),"")))</f>
        <v/>
      </c>
      <c r="P39" s="21">
        <f>IF($A39="","",IF(OR($M39="",$O39=""),"",ROUND($M39*$O39,2)))</f>
        <v/>
      </c>
      <c r="Q39" s="19" t="n"/>
      <c r="R39" s="21">
        <f>IF($A39="","",IF(OR($L39="",$Q39=""),"",$L39-$Q39))</f>
        <v/>
      </c>
      <c r="S39" s="21">
        <f>IF($A39="","",IF(OR($P39="",$Q39=""),"",$Q39-$P39))</f>
        <v/>
      </c>
      <c r="T39" s="15">
        <f>IF($A39="","",IF(OR($B39="",$C39="",$D39="",$F39="",$H39="",$J39="",$L39=""),"Dados em falta",IF($M39="","Base por indicar",IF($N39="","Código de taxa por indicar",IF($O39="","Taxa por confirmar",IF($Q39="","Retenção por confirmar",IF(AND($S39&lt;='Parâmetros'!$B$4,$S39&gt;=-'Parâmetros'!$B$4),"Conforme","Divergência")))))))</f>
        <v/>
      </c>
      <c r="U39" s="18" t="n"/>
    </row>
    <row r="40">
      <c r="A40" s="15">
        <f>IF(COUNTA($B40:$N40,$Q40,$U40)=0,"",ROW()-5)</f>
        <v/>
      </c>
      <c r="B40" s="16" t="n"/>
      <c r="C40" s="17" t="n"/>
      <c r="D40" s="17" t="n"/>
      <c r="E40" s="17" t="n"/>
      <c r="F40" s="18" t="n"/>
      <c r="G40" s="18" t="n"/>
      <c r="H40" s="18" t="n"/>
      <c r="I40" s="16" t="n"/>
      <c r="J40" s="18" t="n"/>
      <c r="K40" s="16" t="n"/>
      <c r="L40" s="19" t="n"/>
      <c r="M40" s="19" t="n"/>
      <c r="N40" s="16" t="n"/>
      <c r="O40" s="20">
        <f>IF($A40="","",IF($N40="","",IFERROR(INDEX('Parâmetros'!$C$9:$C$18,MATCH($N40,'Parâmetros'!$A$9:$A$18,0)),"")))</f>
        <v/>
      </c>
      <c r="P40" s="21">
        <f>IF($A40="","",IF(OR($M40="",$O40=""),"",ROUND($M40*$O40,2)))</f>
        <v/>
      </c>
      <c r="Q40" s="19" t="n"/>
      <c r="R40" s="21">
        <f>IF($A40="","",IF(OR($L40="",$Q40=""),"",$L40-$Q40))</f>
        <v/>
      </c>
      <c r="S40" s="21">
        <f>IF($A40="","",IF(OR($P40="",$Q40=""),"",$Q40-$P40))</f>
        <v/>
      </c>
      <c r="T40" s="15">
        <f>IF($A40="","",IF(OR($B40="",$C40="",$D40="",$F40="",$H40="",$J40="",$L40=""),"Dados em falta",IF($M40="","Base por indicar",IF($N40="","Código de taxa por indicar",IF($O40="","Taxa por confirmar",IF($Q40="","Retenção por confirmar",IF(AND($S40&lt;='Parâmetros'!$B$4,$S40&gt;=-'Parâmetros'!$B$4),"Conforme","Divergência")))))))</f>
        <v/>
      </c>
      <c r="U40" s="18" t="n"/>
    </row>
    <row r="41">
      <c r="A41" s="15">
        <f>IF(COUNTA($B41:$N41,$Q41,$U41)=0,"",ROW()-5)</f>
        <v/>
      </c>
      <c r="B41" s="16" t="n"/>
      <c r="C41" s="17" t="n"/>
      <c r="D41" s="17" t="n"/>
      <c r="E41" s="17" t="n"/>
      <c r="F41" s="18" t="n"/>
      <c r="G41" s="18" t="n"/>
      <c r="H41" s="18" t="n"/>
      <c r="I41" s="16" t="n"/>
      <c r="J41" s="18" t="n"/>
      <c r="K41" s="16" t="n"/>
      <c r="L41" s="19" t="n"/>
      <c r="M41" s="19" t="n"/>
      <c r="N41" s="16" t="n"/>
      <c r="O41" s="20">
        <f>IF($A41="","",IF($N41="","",IFERROR(INDEX('Parâmetros'!$C$9:$C$18,MATCH($N41,'Parâmetros'!$A$9:$A$18,0)),"")))</f>
        <v/>
      </c>
      <c r="P41" s="21">
        <f>IF($A41="","",IF(OR($M41="",$O41=""),"",ROUND($M41*$O41,2)))</f>
        <v/>
      </c>
      <c r="Q41" s="19" t="n"/>
      <c r="R41" s="21">
        <f>IF($A41="","",IF(OR($L41="",$Q41=""),"",$L41-$Q41))</f>
        <v/>
      </c>
      <c r="S41" s="21">
        <f>IF($A41="","",IF(OR($P41="",$Q41=""),"",$Q41-$P41))</f>
        <v/>
      </c>
      <c r="T41" s="15">
        <f>IF($A41="","",IF(OR($B41="",$C41="",$D41="",$F41="",$H41="",$J41="",$L41=""),"Dados em falta",IF($M41="","Base por indicar",IF($N41="","Código de taxa por indicar",IF($O41="","Taxa por confirmar",IF($Q41="","Retenção por confirmar",IF(AND($S41&lt;='Parâmetros'!$B$4,$S41&gt;=-'Parâmetros'!$B$4),"Conforme","Divergência")))))))</f>
        <v/>
      </c>
      <c r="U41" s="18" t="n"/>
    </row>
    <row r="42">
      <c r="A42" s="15">
        <f>IF(COUNTA($B42:$N42,$Q42,$U42)=0,"",ROW()-5)</f>
        <v/>
      </c>
      <c r="B42" s="16" t="n"/>
      <c r="C42" s="17" t="n"/>
      <c r="D42" s="17" t="n"/>
      <c r="E42" s="17" t="n"/>
      <c r="F42" s="18" t="n"/>
      <c r="G42" s="18" t="n"/>
      <c r="H42" s="18" t="n"/>
      <c r="I42" s="16" t="n"/>
      <c r="J42" s="18" t="n"/>
      <c r="K42" s="16" t="n"/>
      <c r="L42" s="19" t="n"/>
      <c r="M42" s="19" t="n"/>
      <c r="N42" s="16" t="n"/>
      <c r="O42" s="20">
        <f>IF($A42="","",IF($N42="","",IFERROR(INDEX('Parâmetros'!$C$9:$C$18,MATCH($N42,'Parâmetros'!$A$9:$A$18,0)),"")))</f>
        <v/>
      </c>
      <c r="P42" s="21">
        <f>IF($A42="","",IF(OR($M42="",$O42=""),"",ROUND($M42*$O42,2)))</f>
        <v/>
      </c>
      <c r="Q42" s="19" t="n"/>
      <c r="R42" s="21">
        <f>IF($A42="","",IF(OR($L42="",$Q42=""),"",$L42-$Q42))</f>
        <v/>
      </c>
      <c r="S42" s="21">
        <f>IF($A42="","",IF(OR($P42="",$Q42=""),"",$Q42-$P42))</f>
        <v/>
      </c>
      <c r="T42" s="15">
        <f>IF($A42="","",IF(OR($B42="",$C42="",$D42="",$F42="",$H42="",$J42="",$L42=""),"Dados em falta",IF($M42="","Base por indicar",IF($N42="","Código de taxa por indicar",IF($O42="","Taxa por confirmar",IF($Q42="","Retenção por confirmar",IF(AND($S42&lt;='Parâmetros'!$B$4,$S42&gt;=-'Parâmetros'!$B$4),"Conforme","Divergência")))))))</f>
        <v/>
      </c>
      <c r="U42" s="18" t="n"/>
    </row>
    <row r="43">
      <c r="A43" s="15">
        <f>IF(COUNTA($B43:$N43,$Q43,$U43)=0,"",ROW()-5)</f>
        <v/>
      </c>
      <c r="B43" s="16" t="n"/>
      <c r="C43" s="17" t="n"/>
      <c r="D43" s="17" t="n"/>
      <c r="E43" s="17" t="n"/>
      <c r="F43" s="18" t="n"/>
      <c r="G43" s="18" t="n"/>
      <c r="H43" s="18" t="n"/>
      <c r="I43" s="16" t="n"/>
      <c r="J43" s="18" t="n"/>
      <c r="K43" s="16" t="n"/>
      <c r="L43" s="19" t="n"/>
      <c r="M43" s="19" t="n"/>
      <c r="N43" s="16" t="n"/>
      <c r="O43" s="20">
        <f>IF($A43="","",IF($N43="","",IFERROR(INDEX('Parâmetros'!$C$9:$C$18,MATCH($N43,'Parâmetros'!$A$9:$A$18,0)),"")))</f>
        <v/>
      </c>
      <c r="P43" s="21">
        <f>IF($A43="","",IF(OR($M43="",$O43=""),"",ROUND($M43*$O43,2)))</f>
        <v/>
      </c>
      <c r="Q43" s="19" t="n"/>
      <c r="R43" s="21">
        <f>IF($A43="","",IF(OR($L43="",$Q43=""),"",$L43-$Q43))</f>
        <v/>
      </c>
      <c r="S43" s="21">
        <f>IF($A43="","",IF(OR($P43="",$Q43=""),"",$Q43-$P43))</f>
        <v/>
      </c>
      <c r="T43" s="15">
        <f>IF($A43="","",IF(OR($B43="",$C43="",$D43="",$F43="",$H43="",$J43="",$L43=""),"Dados em falta",IF($M43="","Base por indicar",IF($N43="","Código de taxa por indicar",IF($O43="","Taxa por confirmar",IF($Q43="","Retenção por confirmar",IF(AND($S43&lt;='Parâmetros'!$B$4,$S43&gt;=-'Parâmetros'!$B$4),"Conforme","Divergência")))))))</f>
        <v/>
      </c>
      <c r="U43" s="18" t="n"/>
    </row>
    <row r="44">
      <c r="A44" s="15">
        <f>IF(COUNTA($B44:$N44,$Q44,$U44)=0,"",ROW()-5)</f>
        <v/>
      </c>
      <c r="B44" s="16" t="n"/>
      <c r="C44" s="17" t="n"/>
      <c r="D44" s="17" t="n"/>
      <c r="E44" s="17" t="n"/>
      <c r="F44" s="18" t="n"/>
      <c r="G44" s="18" t="n"/>
      <c r="H44" s="18" t="n"/>
      <c r="I44" s="16" t="n"/>
      <c r="J44" s="18" t="n"/>
      <c r="K44" s="16" t="n"/>
      <c r="L44" s="19" t="n"/>
      <c r="M44" s="19" t="n"/>
      <c r="N44" s="16" t="n"/>
      <c r="O44" s="20">
        <f>IF($A44="","",IF($N44="","",IFERROR(INDEX('Parâmetros'!$C$9:$C$18,MATCH($N44,'Parâmetros'!$A$9:$A$18,0)),"")))</f>
        <v/>
      </c>
      <c r="P44" s="21">
        <f>IF($A44="","",IF(OR($M44="",$O44=""),"",ROUND($M44*$O44,2)))</f>
        <v/>
      </c>
      <c r="Q44" s="19" t="n"/>
      <c r="R44" s="21">
        <f>IF($A44="","",IF(OR($L44="",$Q44=""),"",$L44-$Q44))</f>
        <v/>
      </c>
      <c r="S44" s="21">
        <f>IF($A44="","",IF(OR($P44="",$Q44=""),"",$Q44-$P44))</f>
        <v/>
      </c>
      <c r="T44" s="15">
        <f>IF($A44="","",IF(OR($B44="",$C44="",$D44="",$F44="",$H44="",$J44="",$L44=""),"Dados em falta",IF($M44="","Base por indicar",IF($N44="","Código de taxa por indicar",IF($O44="","Taxa por confirmar",IF($Q44="","Retenção por confirmar",IF(AND($S44&lt;='Parâmetros'!$B$4,$S44&gt;=-'Parâmetros'!$B$4),"Conforme","Divergência")))))))</f>
        <v/>
      </c>
      <c r="U44" s="18" t="n"/>
    </row>
    <row r="45">
      <c r="A45" s="15">
        <f>IF(COUNTA($B45:$N45,$Q45,$U45)=0,"",ROW()-5)</f>
        <v/>
      </c>
      <c r="B45" s="16" t="n"/>
      <c r="C45" s="17" t="n"/>
      <c r="D45" s="17" t="n"/>
      <c r="E45" s="17" t="n"/>
      <c r="F45" s="18" t="n"/>
      <c r="G45" s="18" t="n"/>
      <c r="H45" s="18" t="n"/>
      <c r="I45" s="16" t="n"/>
      <c r="J45" s="18" t="n"/>
      <c r="K45" s="16" t="n"/>
      <c r="L45" s="19" t="n"/>
      <c r="M45" s="19" t="n"/>
      <c r="N45" s="16" t="n"/>
      <c r="O45" s="20">
        <f>IF($A45="","",IF($N45="","",IFERROR(INDEX('Parâmetros'!$C$9:$C$18,MATCH($N45,'Parâmetros'!$A$9:$A$18,0)),"")))</f>
        <v/>
      </c>
      <c r="P45" s="21">
        <f>IF($A45="","",IF(OR($M45="",$O45=""),"",ROUND($M45*$O45,2)))</f>
        <v/>
      </c>
      <c r="Q45" s="19" t="n"/>
      <c r="R45" s="21">
        <f>IF($A45="","",IF(OR($L45="",$Q45=""),"",$L45-$Q45))</f>
        <v/>
      </c>
      <c r="S45" s="21">
        <f>IF($A45="","",IF(OR($P45="",$Q45=""),"",$Q45-$P45))</f>
        <v/>
      </c>
      <c r="T45" s="15">
        <f>IF($A45="","",IF(OR($B45="",$C45="",$D45="",$F45="",$H45="",$J45="",$L45=""),"Dados em falta",IF($M45="","Base por indicar",IF($N45="","Código de taxa por indicar",IF($O45="","Taxa por confirmar",IF($Q45="","Retenção por confirmar",IF(AND($S45&lt;='Parâmetros'!$B$4,$S45&gt;=-'Parâmetros'!$B$4),"Conforme","Divergência")))))))</f>
        <v/>
      </c>
      <c r="U45" s="18" t="n"/>
    </row>
    <row r="46">
      <c r="A46" s="15">
        <f>IF(COUNTA($B46:$N46,$Q46,$U46)=0,"",ROW()-5)</f>
        <v/>
      </c>
      <c r="B46" s="16" t="n"/>
      <c r="C46" s="17" t="n"/>
      <c r="D46" s="17" t="n"/>
      <c r="E46" s="17" t="n"/>
      <c r="F46" s="18" t="n"/>
      <c r="G46" s="18" t="n"/>
      <c r="H46" s="18" t="n"/>
      <c r="I46" s="16" t="n"/>
      <c r="J46" s="18" t="n"/>
      <c r="K46" s="16" t="n"/>
      <c r="L46" s="19" t="n"/>
      <c r="M46" s="19" t="n"/>
      <c r="N46" s="16" t="n"/>
      <c r="O46" s="20">
        <f>IF($A46="","",IF($N46="","",IFERROR(INDEX('Parâmetros'!$C$9:$C$18,MATCH($N46,'Parâmetros'!$A$9:$A$18,0)),"")))</f>
        <v/>
      </c>
      <c r="P46" s="21">
        <f>IF($A46="","",IF(OR($M46="",$O46=""),"",ROUND($M46*$O46,2)))</f>
        <v/>
      </c>
      <c r="Q46" s="19" t="n"/>
      <c r="R46" s="21">
        <f>IF($A46="","",IF(OR($L46="",$Q46=""),"",$L46-$Q46))</f>
        <v/>
      </c>
      <c r="S46" s="21">
        <f>IF($A46="","",IF(OR($P46="",$Q46=""),"",$Q46-$P46))</f>
        <v/>
      </c>
      <c r="T46" s="15">
        <f>IF($A46="","",IF(OR($B46="",$C46="",$D46="",$F46="",$H46="",$J46="",$L46=""),"Dados em falta",IF($M46="","Base por indicar",IF($N46="","Código de taxa por indicar",IF($O46="","Taxa por confirmar",IF($Q46="","Retenção por confirmar",IF(AND($S46&lt;='Parâmetros'!$B$4,$S46&gt;=-'Parâmetros'!$B$4),"Conforme","Divergência")))))))</f>
        <v/>
      </c>
      <c r="U46" s="18" t="n"/>
    </row>
    <row r="47">
      <c r="A47" s="15">
        <f>IF(COUNTA($B47:$N47,$Q47,$U47)=0,"",ROW()-5)</f>
        <v/>
      </c>
      <c r="B47" s="16" t="n"/>
      <c r="C47" s="17" t="n"/>
      <c r="D47" s="17" t="n"/>
      <c r="E47" s="17" t="n"/>
      <c r="F47" s="18" t="n"/>
      <c r="G47" s="18" t="n"/>
      <c r="H47" s="18" t="n"/>
      <c r="I47" s="16" t="n"/>
      <c r="J47" s="18" t="n"/>
      <c r="K47" s="16" t="n"/>
      <c r="L47" s="19" t="n"/>
      <c r="M47" s="19" t="n"/>
      <c r="N47" s="16" t="n"/>
      <c r="O47" s="20">
        <f>IF($A47="","",IF($N47="","",IFERROR(INDEX('Parâmetros'!$C$9:$C$18,MATCH($N47,'Parâmetros'!$A$9:$A$18,0)),"")))</f>
        <v/>
      </c>
      <c r="P47" s="21">
        <f>IF($A47="","",IF(OR($M47="",$O47=""),"",ROUND($M47*$O47,2)))</f>
        <v/>
      </c>
      <c r="Q47" s="19" t="n"/>
      <c r="R47" s="21">
        <f>IF($A47="","",IF(OR($L47="",$Q47=""),"",$L47-$Q47))</f>
        <v/>
      </c>
      <c r="S47" s="21">
        <f>IF($A47="","",IF(OR($P47="",$Q47=""),"",$Q47-$P47))</f>
        <v/>
      </c>
      <c r="T47" s="15">
        <f>IF($A47="","",IF(OR($B47="",$C47="",$D47="",$F47="",$H47="",$J47="",$L47=""),"Dados em falta",IF($M47="","Base por indicar",IF($N47="","Código de taxa por indicar",IF($O47="","Taxa por confirmar",IF($Q47="","Retenção por confirmar",IF(AND($S47&lt;='Parâmetros'!$B$4,$S47&gt;=-'Parâmetros'!$B$4),"Conforme","Divergência")))))))</f>
        <v/>
      </c>
      <c r="U47" s="18" t="n"/>
    </row>
    <row r="48">
      <c r="A48" s="15">
        <f>IF(COUNTA($B48:$N48,$Q48,$U48)=0,"",ROW()-5)</f>
        <v/>
      </c>
      <c r="B48" s="16" t="n"/>
      <c r="C48" s="17" t="n"/>
      <c r="D48" s="17" t="n"/>
      <c r="E48" s="17" t="n"/>
      <c r="F48" s="18" t="n"/>
      <c r="G48" s="18" t="n"/>
      <c r="H48" s="18" t="n"/>
      <c r="I48" s="16" t="n"/>
      <c r="J48" s="18" t="n"/>
      <c r="K48" s="16" t="n"/>
      <c r="L48" s="19" t="n"/>
      <c r="M48" s="19" t="n"/>
      <c r="N48" s="16" t="n"/>
      <c r="O48" s="20">
        <f>IF($A48="","",IF($N48="","",IFERROR(INDEX('Parâmetros'!$C$9:$C$18,MATCH($N48,'Parâmetros'!$A$9:$A$18,0)),"")))</f>
        <v/>
      </c>
      <c r="P48" s="21">
        <f>IF($A48="","",IF(OR($M48="",$O48=""),"",ROUND($M48*$O48,2)))</f>
        <v/>
      </c>
      <c r="Q48" s="19" t="n"/>
      <c r="R48" s="21">
        <f>IF($A48="","",IF(OR($L48="",$Q48=""),"",$L48-$Q48))</f>
        <v/>
      </c>
      <c r="S48" s="21">
        <f>IF($A48="","",IF(OR($P48="",$Q48=""),"",$Q48-$P48))</f>
        <v/>
      </c>
      <c r="T48" s="15">
        <f>IF($A48="","",IF(OR($B48="",$C48="",$D48="",$F48="",$H48="",$J48="",$L48=""),"Dados em falta",IF($M48="","Base por indicar",IF($N48="","Código de taxa por indicar",IF($O48="","Taxa por confirmar",IF($Q48="","Retenção por confirmar",IF(AND($S48&lt;='Parâmetros'!$B$4,$S48&gt;=-'Parâmetros'!$B$4),"Conforme","Divergência")))))))</f>
        <v/>
      </c>
      <c r="U48" s="18" t="n"/>
    </row>
    <row r="49">
      <c r="A49" s="15">
        <f>IF(COUNTA($B49:$N49,$Q49,$U49)=0,"",ROW()-5)</f>
        <v/>
      </c>
      <c r="B49" s="16" t="n"/>
      <c r="C49" s="17" t="n"/>
      <c r="D49" s="17" t="n"/>
      <c r="E49" s="17" t="n"/>
      <c r="F49" s="18" t="n"/>
      <c r="G49" s="18" t="n"/>
      <c r="H49" s="18" t="n"/>
      <c r="I49" s="16" t="n"/>
      <c r="J49" s="18" t="n"/>
      <c r="K49" s="16" t="n"/>
      <c r="L49" s="19" t="n"/>
      <c r="M49" s="19" t="n"/>
      <c r="N49" s="16" t="n"/>
      <c r="O49" s="20">
        <f>IF($A49="","",IF($N49="","",IFERROR(INDEX('Parâmetros'!$C$9:$C$18,MATCH($N49,'Parâmetros'!$A$9:$A$18,0)),"")))</f>
        <v/>
      </c>
      <c r="P49" s="21">
        <f>IF($A49="","",IF(OR($M49="",$O49=""),"",ROUND($M49*$O49,2)))</f>
        <v/>
      </c>
      <c r="Q49" s="19" t="n"/>
      <c r="R49" s="21">
        <f>IF($A49="","",IF(OR($L49="",$Q49=""),"",$L49-$Q49))</f>
        <v/>
      </c>
      <c r="S49" s="21">
        <f>IF($A49="","",IF(OR($P49="",$Q49=""),"",$Q49-$P49))</f>
        <v/>
      </c>
      <c r="T49" s="15">
        <f>IF($A49="","",IF(OR($B49="",$C49="",$D49="",$F49="",$H49="",$J49="",$L49=""),"Dados em falta",IF($M49="","Base por indicar",IF($N49="","Código de taxa por indicar",IF($O49="","Taxa por confirmar",IF($Q49="","Retenção por confirmar",IF(AND($S49&lt;='Parâmetros'!$B$4,$S49&gt;=-'Parâmetros'!$B$4),"Conforme","Divergência")))))))</f>
        <v/>
      </c>
      <c r="U49" s="18" t="n"/>
    </row>
    <row r="50">
      <c r="A50" s="15">
        <f>IF(COUNTA($B50:$N50,$Q50,$U50)=0,"",ROW()-5)</f>
        <v/>
      </c>
      <c r="B50" s="16" t="n"/>
      <c r="C50" s="17" t="n"/>
      <c r="D50" s="17" t="n"/>
      <c r="E50" s="17" t="n"/>
      <c r="F50" s="18" t="n"/>
      <c r="G50" s="18" t="n"/>
      <c r="H50" s="18" t="n"/>
      <c r="I50" s="16" t="n"/>
      <c r="J50" s="18" t="n"/>
      <c r="K50" s="16" t="n"/>
      <c r="L50" s="19" t="n"/>
      <c r="M50" s="19" t="n"/>
      <c r="N50" s="16" t="n"/>
      <c r="O50" s="20">
        <f>IF($A50="","",IF($N50="","",IFERROR(INDEX('Parâmetros'!$C$9:$C$18,MATCH($N50,'Parâmetros'!$A$9:$A$18,0)),"")))</f>
        <v/>
      </c>
      <c r="P50" s="21">
        <f>IF($A50="","",IF(OR($M50="",$O50=""),"",ROUND($M50*$O50,2)))</f>
        <v/>
      </c>
      <c r="Q50" s="19" t="n"/>
      <c r="R50" s="21">
        <f>IF($A50="","",IF(OR($L50="",$Q50=""),"",$L50-$Q50))</f>
        <v/>
      </c>
      <c r="S50" s="21">
        <f>IF($A50="","",IF(OR($P50="",$Q50=""),"",$Q50-$P50))</f>
        <v/>
      </c>
      <c r="T50" s="15">
        <f>IF($A50="","",IF(OR($B50="",$C50="",$D50="",$F50="",$H50="",$J50="",$L50=""),"Dados em falta",IF($M50="","Base por indicar",IF($N50="","Código de taxa por indicar",IF($O50="","Taxa por confirmar",IF($Q50="","Retenção por confirmar",IF(AND($S50&lt;='Parâmetros'!$B$4,$S50&gt;=-'Parâmetros'!$B$4),"Conforme","Divergência")))))))</f>
        <v/>
      </c>
      <c r="U50" s="18" t="n"/>
    </row>
    <row r="51">
      <c r="A51" s="15">
        <f>IF(COUNTA($B51:$N51,$Q51,$U51)=0,"",ROW()-5)</f>
        <v/>
      </c>
      <c r="B51" s="16" t="n"/>
      <c r="C51" s="17" t="n"/>
      <c r="D51" s="17" t="n"/>
      <c r="E51" s="17" t="n"/>
      <c r="F51" s="18" t="n"/>
      <c r="G51" s="18" t="n"/>
      <c r="H51" s="18" t="n"/>
      <c r="I51" s="16" t="n"/>
      <c r="J51" s="18" t="n"/>
      <c r="K51" s="16" t="n"/>
      <c r="L51" s="19" t="n"/>
      <c r="M51" s="19" t="n"/>
      <c r="N51" s="16" t="n"/>
      <c r="O51" s="20">
        <f>IF($A51="","",IF($N51="","",IFERROR(INDEX('Parâmetros'!$C$9:$C$18,MATCH($N51,'Parâmetros'!$A$9:$A$18,0)),"")))</f>
        <v/>
      </c>
      <c r="P51" s="21">
        <f>IF($A51="","",IF(OR($M51="",$O51=""),"",ROUND($M51*$O51,2)))</f>
        <v/>
      </c>
      <c r="Q51" s="19" t="n"/>
      <c r="R51" s="21">
        <f>IF($A51="","",IF(OR($L51="",$Q51=""),"",$L51-$Q51))</f>
        <v/>
      </c>
      <c r="S51" s="21">
        <f>IF($A51="","",IF(OR($P51="",$Q51=""),"",$Q51-$P51))</f>
        <v/>
      </c>
      <c r="T51" s="15">
        <f>IF($A51="","",IF(OR($B51="",$C51="",$D51="",$F51="",$H51="",$J51="",$L51=""),"Dados em falta",IF($M51="","Base por indicar",IF($N51="","Código de taxa por indicar",IF($O51="","Taxa por confirmar",IF($Q51="","Retenção por confirmar",IF(AND($S51&lt;='Parâmetros'!$B$4,$S51&gt;=-'Parâmetros'!$B$4),"Conforme","Divergência")))))))</f>
        <v/>
      </c>
      <c r="U51" s="18" t="n"/>
    </row>
    <row r="52">
      <c r="A52" s="15">
        <f>IF(COUNTA($B52:$N52,$Q52,$U52)=0,"",ROW()-5)</f>
        <v/>
      </c>
      <c r="B52" s="16" t="n"/>
      <c r="C52" s="17" t="n"/>
      <c r="D52" s="17" t="n"/>
      <c r="E52" s="17" t="n"/>
      <c r="F52" s="18" t="n"/>
      <c r="G52" s="18" t="n"/>
      <c r="H52" s="18" t="n"/>
      <c r="I52" s="16" t="n"/>
      <c r="J52" s="18" t="n"/>
      <c r="K52" s="16" t="n"/>
      <c r="L52" s="19" t="n"/>
      <c r="M52" s="19" t="n"/>
      <c r="N52" s="16" t="n"/>
      <c r="O52" s="20">
        <f>IF($A52="","",IF($N52="","",IFERROR(INDEX('Parâmetros'!$C$9:$C$18,MATCH($N52,'Parâmetros'!$A$9:$A$18,0)),"")))</f>
        <v/>
      </c>
      <c r="P52" s="21">
        <f>IF($A52="","",IF(OR($M52="",$O52=""),"",ROUND($M52*$O52,2)))</f>
        <v/>
      </c>
      <c r="Q52" s="19" t="n"/>
      <c r="R52" s="21">
        <f>IF($A52="","",IF(OR($L52="",$Q52=""),"",$L52-$Q52))</f>
        <v/>
      </c>
      <c r="S52" s="21">
        <f>IF($A52="","",IF(OR($P52="",$Q52=""),"",$Q52-$P52))</f>
        <v/>
      </c>
      <c r="T52" s="15">
        <f>IF($A52="","",IF(OR($B52="",$C52="",$D52="",$F52="",$H52="",$J52="",$L52=""),"Dados em falta",IF($M52="","Base por indicar",IF($N52="","Código de taxa por indicar",IF($O52="","Taxa por confirmar",IF($Q52="","Retenção por confirmar",IF(AND($S52&lt;='Parâmetros'!$B$4,$S52&gt;=-'Parâmetros'!$B$4),"Conforme","Divergência")))))))</f>
        <v/>
      </c>
      <c r="U52" s="18" t="n"/>
    </row>
    <row r="53">
      <c r="A53" s="15">
        <f>IF(COUNTA($B53:$N53,$Q53,$U53)=0,"",ROW()-5)</f>
        <v/>
      </c>
      <c r="B53" s="16" t="n"/>
      <c r="C53" s="17" t="n"/>
      <c r="D53" s="17" t="n"/>
      <c r="E53" s="17" t="n"/>
      <c r="F53" s="18" t="n"/>
      <c r="G53" s="18" t="n"/>
      <c r="H53" s="18" t="n"/>
      <c r="I53" s="16" t="n"/>
      <c r="J53" s="18" t="n"/>
      <c r="K53" s="16" t="n"/>
      <c r="L53" s="19" t="n"/>
      <c r="M53" s="19" t="n"/>
      <c r="N53" s="16" t="n"/>
      <c r="O53" s="20">
        <f>IF($A53="","",IF($N53="","",IFERROR(INDEX('Parâmetros'!$C$9:$C$18,MATCH($N53,'Parâmetros'!$A$9:$A$18,0)),"")))</f>
        <v/>
      </c>
      <c r="P53" s="21">
        <f>IF($A53="","",IF(OR($M53="",$O53=""),"",ROUND($M53*$O53,2)))</f>
        <v/>
      </c>
      <c r="Q53" s="19" t="n"/>
      <c r="R53" s="21">
        <f>IF($A53="","",IF(OR($L53="",$Q53=""),"",$L53-$Q53))</f>
        <v/>
      </c>
      <c r="S53" s="21">
        <f>IF($A53="","",IF(OR($P53="",$Q53=""),"",$Q53-$P53))</f>
        <v/>
      </c>
      <c r="T53" s="15">
        <f>IF($A53="","",IF(OR($B53="",$C53="",$D53="",$F53="",$H53="",$J53="",$L53=""),"Dados em falta",IF($M53="","Base por indicar",IF($N53="","Código de taxa por indicar",IF($O53="","Taxa por confirmar",IF($Q53="","Retenção por confirmar",IF(AND($S53&lt;='Parâmetros'!$B$4,$S53&gt;=-'Parâmetros'!$B$4),"Conforme","Divergência")))))))</f>
        <v/>
      </c>
      <c r="U53" s="18" t="n"/>
    </row>
    <row r="54">
      <c r="A54" s="15">
        <f>IF(COUNTA($B54:$N54,$Q54,$U54)=0,"",ROW()-5)</f>
        <v/>
      </c>
      <c r="B54" s="16" t="n"/>
      <c r="C54" s="17" t="n"/>
      <c r="D54" s="17" t="n"/>
      <c r="E54" s="17" t="n"/>
      <c r="F54" s="18" t="n"/>
      <c r="G54" s="18" t="n"/>
      <c r="H54" s="18" t="n"/>
      <c r="I54" s="16" t="n"/>
      <c r="J54" s="18" t="n"/>
      <c r="K54" s="16" t="n"/>
      <c r="L54" s="19" t="n"/>
      <c r="M54" s="19" t="n"/>
      <c r="N54" s="16" t="n"/>
      <c r="O54" s="20">
        <f>IF($A54="","",IF($N54="","",IFERROR(INDEX('Parâmetros'!$C$9:$C$18,MATCH($N54,'Parâmetros'!$A$9:$A$18,0)),"")))</f>
        <v/>
      </c>
      <c r="P54" s="21">
        <f>IF($A54="","",IF(OR($M54="",$O54=""),"",ROUND($M54*$O54,2)))</f>
        <v/>
      </c>
      <c r="Q54" s="19" t="n"/>
      <c r="R54" s="21">
        <f>IF($A54="","",IF(OR($L54="",$Q54=""),"",$L54-$Q54))</f>
        <v/>
      </c>
      <c r="S54" s="21">
        <f>IF($A54="","",IF(OR($P54="",$Q54=""),"",$Q54-$P54))</f>
        <v/>
      </c>
      <c r="T54" s="15">
        <f>IF($A54="","",IF(OR($B54="",$C54="",$D54="",$F54="",$H54="",$J54="",$L54=""),"Dados em falta",IF($M54="","Base por indicar",IF($N54="","Código de taxa por indicar",IF($O54="","Taxa por confirmar",IF($Q54="","Retenção por confirmar",IF(AND($S54&lt;='Parâmetros'!$B$4,$S54&gt;=-'Parâmetros'!$B$4),"Conforme","Divergência")))))))</f>
        <v/>
      </c>
      <c r="U54" s="18" t="n"/>
    </row>
    <row r="55">
      <c r="A55" s="15">
        <f>IF(COUNTA($B55:$N55,$Q55,$U55)=0,"",ROW()-5)</f>
        <v/>
      </c>
      <c r="B55" s="16" t="n"/>
      <c r="C55" s="17" t="n"/>
      <c r="D55" s="17" t="n"/>
      <c r="E55" s="17" t="n"/>
      <c r="F55" s="18" t="n"/>
      <c r="G55" s="18" t="n"/>
      <c r="H55" s="18" t="n"/>
      <c r="I55" s="16" t="n"/>
      <c r="J55" s="18" t="n"/>
      <c r="K55" s="16" t="n"/>
      <c r="L55" s="19" t="n"/>
      <c r="M55" s="19" t="n"/>
      <c r="N55" s="16" t="n"/>
      <c r="O55" s="20">
        <f>IF($A55="","",IF($N55="","",IFERROR(INDEX('Parâmetros'!$C$9:$C$18,MATCH($N55,'Parâmetros'!$A$9:$A$18,0)),"")))</f>
        <v/>
      </c>
      <c r="P55" s="21">
        <f>IF($A55="","",IF(OR($M55="",$O55=""),"",ROUND($M55*$O55,2)))</f>
        <v/>
      </c>
      <c r="Q55" s="19" t="n"/>
      <c r="R55" s="21">
        <f>IF($A55="","",IF(OR($L55="",$Q55=""),"",$L55-$Q55))</f>
        <v/>
      </c>
      <c r="S55" s="21">
        <f>IF($A55="","",IF(OR($P55="",$Q55=""),"",$Q55-$P55))</f>
        <v/>
      </c>
      <c r="T55" s="15">
        <f>IF($A55="","",IF(OR($B55="",$C55="",$D55="",$F55="",$H55="",$J55="",$L55=""),"Dados em falta",IF($M55="","Base por indicar",IF($N55="","Código de taxa por indicar",IF($O55="","Taxa por confirmar",IF($Q55="","Retenção por confirmar",IF(AND($S55&lt;='Parâmetros'!$B$4,$S55&gt;=-'Parâmetros'!$B$4),"Conforme","Divergência")))))))</f>
        <v/>
      </c>
      <c r="U55" s="18" t="n"/>
    </row>
    <row r="56">
      <c r="A56" s="15">
        <f>IF(COUNTA($B56:$N56,$Q56,$U56)=0,"",ROW()-5)</f>
        <v/>
      </c>
      <c r="B56" s="16" t="n"/>
      <c r="C56" s="17" t="n"/>
      <c r="D56" s="17" t="n"/>
      <c r="E56" s="17" t="n"/>
      <c r="F56" s="18" t="n"/>
      <c r="G56" s="18" t="n"/>
      <c r="H56" s="18" t="n"/>
      <c r="I56" s="16" t="n"/>
      <c r="J56" s="18" t="n"/>
      <c r="K56" s="16" t="n"/>
      <c r="L56" s="19" t="n"/>
      <c r="M56" s="19" t="n"/>
      <c r="N56" s="16" t="n"/>
      <c r="O56" s="20">
        <f>IF($A56="","",IF($N56="","",IFERROR(INDEX('Parâmetros'!$C$9:$C$18,MATCH($N56,'Parâmetros'!$A$9:$A$18,0)),"")))</f>
        <v/>
      </c>
      <c r="P56" s="21">
        <f>IF($A56="","",IF(OR($M56="",$O56=""),"",ROUND($M56*$O56,2)))</f>
        <v/>
      </c>
      <c r="Q56" s="19" t="n"/>
      <c r="R56" s="21">
        <f>IF($A56="","",IF(OR($L56="",$Q56=""),"",$L56-$Q56))</f>
        <v/>
      </c>
      <c r="S56" s="21">
        <f>IF($A56="","",IF(OR($P56="",$Q56=""),"",$Q56-$P56))</f>
        <v/>
      </c>
      <c r="T56" s="15">
        <f>IF($A56="","",IF(OR($B56="",$C56="",$D56="",$F56="",$H56="",$J56="",$L56=""),"Dados em falta",IF($M56="","Base por indicar",IF($N56="","Código de taxa por indicar",IF($O56="","Taxa por confirmar",IF($Q56="","Retenção por confirmar",IF(AND($S56&lt;='Parâmetros'!$B$4,$S56&gt;=-'Parâmetros'!$B$4),"Conforme","Divergência")))))))</f>
        <v/>
      </c>
      <c r="U56" s="18" t="n"/>
    </row>
    <row r="57">
      <c r="A57" s="15">
        <f>IF(COUNTA($B57:$N57,$Q57,$U57)=0,"",ROW()-5)</f>
        <v/>
      </c>
      <c r="B57" s="16" t="n"/>
      <c r="C57" s="17" t="n"/>
      <c r="D57" s="17" t="n"/>
      <c r="E57" s="17" t="n"/>
      <c r="F57" s="18" t="n"/>
      <c r="G57" s="18" t="n"/>
      <c r="H57" s="18" t="n"/>
      <c r="I57" s="16" t="n"/>
      <c r="J57" s="18" t="n"/>
      <c r="K57" s="16" t="n"/>
      <c r="L57" s="19" t="n"/>
      <c r="M57" s="19" t="n"/>
      <c r="N57" s="16" t="n"/>
      <c r="O57" s="20">
        <f>IF($A57="","",IF($N57="","",IFERROR(INDEX('Parâmetros'!$C$9:$C$18,MATCH($N57,'Parâmetros'!$A$9:$A$18,0)),"")))</f>
        <v/>
      </c>
      <c r="P57" s="21">
        <f>IF($A57="","",IF(OR($M57="",$O57=""),"",ROUND($M57*$O57,2)))</f>
        <v/>
      </c>
      <c r="Q57" s="19" t="n"/>
      <c r="R57" s="21">
        <f>IF($A57="","",IF(OR($L57="",$Q57=""),"",$L57-$Q57))</f>
        <v/>
      </c>
      <c r="S57" s="21">
        <f>IF($A57="","",IF(OR($P57="",$Q57=""),"",$Q57-$P57))</f>
        <v/>
      </c>
      <c r="T57" s="15">
        <f>IF($A57="","",IF(OR($B57="",$C57="",$D57="",$F57="",$H57="",$J57="",$L57=""),"Dados em falta",IF($M57="","Base por indicar",IF($N57="","Código de taxa por indicar",IF($O57="","Taxa por confirmar",IF($Q57="","Retenção por confirmar",IF(AND($S57&lt;='Parâmetros'!$B$4,$S57&gt;=-'Parâmetros'!$B$4),"Conforme","Divergência")))))))</f>
        <v/>
      </c>
      <c r="U57" s="18" t="n"/>
    </row>
    <row r="58">
      <c r="A58" s="15">
        <f>IF(COUNTA($B58:$N58,$Q58,$U58)=0,"",ROW()-5)</f>
        <v/>
      </c>
      <c r="B58" s="16" t="n"/>
      <c r="C58" s="17" t="n"/>
      <c r="D58" s="17" t="n"/>
      <c r="E58" s="17" t="n"/>
      <c r="F58" s="18" t="n"/>
      <c r="G58" s="18" t="n"/>
      <c r="H58" s="18" t="n"/>
      <c r="I58" s="16" t="n"/>
      <c r="J58" s="18" t="n"/>
      <c r="K58" s="16" t="n"/>
      <c r="L58" s="19" t="n"/>
      <c r="M58" s="19" t="n"/>
      <c r="N58" s="16" t="n"/>
      <c r="O58" s="20">
        <f>IF($A58="","",IF($N58="","",IFERROR(INDEX('Parâmetros'!$C$9:$C$18,MATCH($N58,'Parâmetros'!$A$9:$A$18,0)),"")))</f>
        <v/>
      </c>
      <c r="P58" s="21">
        <f>IF($A58="","",IF(OR($M58="",$O58=""),"",ROUND($M58*$O58,2)))</f>
        <v/>
      </c>
      <c r="Q58" s="19" t="n"/>
      <c r="R58" s="21">
        <f>IF($A58="","",IF(OR($L58="",$Q58=""),"",$L58-$Q58))</f>
        <v/>
      </c>
      <c r="S58" s="21">
        <f>IF($A58="","",IF(OR($P58="",$Q58=""),"",$Q58-$P58))</f>
        <v/>
      </c>
      <c r="T58" s="15">
        <f>IF($A58="","",IF(OR($B58="",$C58="",$D58="",$F58="",$H58="",$J58="",$L58=""),"Dados em falta",IF($M58="","Base por indicar",IF($N58="","Código de taxa por indicar",IF($O58="","Taxa por confirmar",IF($Q58="","Retenção por confirmar",IF(AND($S58&lt;='Parâmetros'!$B$4,$S58&gt;=-'Parâmetros'!$B$4),"Conforme","Divergência")))))))</f>
        <v/>
      </c>
      <c r="U58" s="18" t="n"/>
    </row>
    <row r="59">
      <c r="A59" s="15">
        <f>IF(COUNTA($B59:$N59,$Q59,$U59)=0,"",ROW()-5)</f>
        <v/>
      </c>
      <c r="B59" s="16" t="n"/>
      <c r="C59" s="17" t="n"/>
      <c r="D59" s="17" t="n"/>
      <c r="E59" s="17" t="n"/>
      <c r="F59" s="18" t="n"/>
      <c r="G59" s="18" t="n"/>
      <c r="H59" s="18" t="n"/>
      <c r="I59" s="16" t="n"/>
      <c r="J59" s="18" t="n"/>
      <c r="K59" s="16" t="n"/>
      <c r="L59" s="19" t="n"/>
      <c r="M59" s="19" t="n"/>
      <c r="N59" s="16" t="n"/>
      <c r="O59" s="20">
        <f>IF($A59="","",IF($N59="","",IFERROR(INDEX('Parâmetros'!$C$9:$C$18,MATCH($N59,'Parâmetros'!$A$9:$A$18,0)),"")))</f>
        <v/>
      </c>
      <c r="P59" s="21">
        <f>IF($A59="","",IF(OR($M59="",$O59=""),"",ROUND($M59*$O59,2)))</f>
        <v/>
      </c>
      <c r="Q59" s="19" t="n"/>
      <c r="R59" s="21">
        <f>IF($A59="","",IF(OR($L59="",$Q59=""),"",$L59-$Q59))</f>
        <v/>
      </c>
      <c r="S59" s="21">
        <f>IF($A59="","",IF(OR($P59="",$Q59=""),"",$Q59-$P59))</f>
        <v/>
      </c>
      <c r="T59" s="15">
        <f>IF($A59="","",IF(OR($B59="",$C59="",$D59="",$F59="",$H59="",$J59="",$L59=""),"Dados em falta",IF($M59="","Base por indicar",IF($N59="","Código de taxa por indicar",IF($O59="","Taxa por confirmar",IF($Q59="","Retenção por confirmar",IF(AND($S59&lt;='Parâmetros'!$B$4,$S59&gt;=-'Parâmetros'!$B$4),"Conforme","Divergência")))))))</f>
        <v/>
      </c>
      <c r="U59" s="18" t="n"/>
    </row>
    <row r="60">
      <c r="A60" s="15">
        <f>IF(COUNTA($B60:$N60,$Q60,$U60)=0,"",ROW()-5)</f>
        <v/>
      </c>
      <c r="B60" s="16" t="n"/>
      <c r="C60" s="17" t="n"/>
      <c r="D60" s="17" t="n"/>
      <c r="E60" s="17" t="n"/>
      <c r="F60" s="18" t="n"/>
      <c r="G60" s="18" t="n"/>
      <c r="H60" s="18" t="n"/>
      <c r="I60" s="16" t="n"/>
      <c r="J60" s="18" t="n"/>
      <c r="K60" s="16" t="n"/>
      <c r="L60" s="19" t="n"/>
      <c r="M60" s="19" t="n"/>
      <c r="N60" s="16" t="n"/>
      <c r="O60" s="20">
        <f>IF($A60="","",IF($N60="","",IFERROR(INDEX('Parâmetros'!$C$9:$C$18,MATCH($N60,'Parâmetros'!$A$9:$A$18,0)),"")))</f>
        <v/>
      </c>
      <c r="P60" s="21">
        <f>IF($A60="","",IF(OR($M60="",$O60=""),"",ROUND($M60*$O60,2)))</f>
        <v/>
      </c>
      <c r="Q60" s="19" t="n"/>
      <c r="R60" s="21">
        <f>IF($A60="","",IF(OR($L60="",$Q60=""),"",$L60-$Q60))</f>
        <v/>
      </c>
      <c r="S60" s="21">
        <f>IF($A60="","",IF(OR($P60="",$Q60=""),"",$Q60-$P60))</f>
        <v/>
      </c>
      <c r="T60" s="15">
        <f>IF($A60="","",IF(OR($B60="",$C60="",$D60="",$F60="",$H60="",$J60="",$L60=""),"Dados em falta",IF($M60="","Base por indicar",IF($N60="","Código de taxa por indicar",IF($O60="","Taxa por confirmar",IF($Q60="","Retenção por confirmar",IF(AND($S60&lt;='Parâmetros'!$B$4,$S60&gt;=-'Parâmetros'!$B$4),"Conforme","Divergência")))))))</f>
        <v/>
      </c>
      <c r="U60" s="18" t="n"/>
    </row>
    <row r="61">
      <c r="A61" s="15">
        <f>IF(COUNTA($B61:$N61,$Q61,$U61)=0,"",ROW()-5)</f>
        <v/>
      </c>
      <c r="B61" s="16" t="n"/>
      <c r="C61" s="17" t="n"/>
      <c r="D61" s="17" t="n"/>
      <c r="E61" s="17" t="n"/>
      <c r="F61" s="18" t="n"/>
      <c r="G61" s="18" t="n"/>
      <c r="H61" s="18" t="n"/>
      <c r="I61" s="16" t="n"/>
      <c r="J61" s="18" t="n"/>
      <c r="K61" s="16" t="n"/>
      <c r="L61" s="19" t="n"/>
      <c r="M61" s="19" t="n"/>
      <c r="N61" s="16" t="n"/>
      <c r="O61" s="20">
        <f>IF($A61="","",IF($N61="","",IFERROR(INDEX('Parâmetros'!$C$9:$C$18,MATCH($N61,'Parâmetros'!$A$9:$A$18,0)),"")))</f>
        <v/>
      </c>
      <c r="P61" s="21">
        <f>IF($A61="","",IF(OR($M61="",$O61=""),"",ROUND($M61*$O61,2)))</f>
        <v/>
      </c>
      <c r="Q61" s="19" t="n"/>
      <c r="R61" s="21">
        <f>IF($A61="","",IF(OR($L61="",$Q61=""),"",$L61-$Q61))</f>
        <v/>
      </c>
      <c r="S61" s="21">
        <f>IF($A61="","",IF(OR($P61="",$Q61=""),"",$Q61-$P61))</f>
        <v/>
      </c>
      <c r="T61" s="15">
        <f>IF($A61="","",IF(OR($B61="",$C61="",$D61="",$F61="",$H61="",$J61="",$L61=""),"Dados em falta",IF($M61="","Base por indicar",IF($N61="","Código de taxa por indicar",IF($O61="","Taxa por confirmar",IF($Q61="","Retenção por confirmar",IF(AND($S61&lt;='Parâmetros'!$B$4,$S61&gt;=-'Parâmetros'!$B$4),"Conforme","Divergência")))))))</f>
        <v/>
      </c>
      <c r="U61" s="18" t="n"/>
    </row>
    <row r="62">
      <c r="A62" s="15">
        <f>IF(COUNTA($B62:$N62,$Q62,$U62)=0,"",ROW()-5)</f>
        <v/>
      </c>
      <c r="B62" s="16" t="n"/>
      <c r="C62" s="17" t="n"/>
      <c r="D62" s="17" t="n"/>
      <c r="E62" s="17" t="n"/>
      <c r="F62" s="18" t="n"/>
      <c r="G62" s="18" t="n"/>
      <c r="H62" s="18" t="n"/>
      <c r="I62" s="16" t="n"/>
      <c r="J62" s="18" t="n"/>
      <c r="K62" s="16" t="n"/>
      <c r="L62" s="19" t="n"/>
      <c r="M62" s="19" t="n"/>
      <c r="N62" s="16" t="n"/>
      <c r="O62" s="20">
        <f>IF($A62="","",IF($N62="","",IFERROR(INDEX('Parâmetros'!$C$9:$C$18,MATCH($N62,'Parâmetros'!$A$9:$A$18,0)),"")))</f>
        <v/>
      </c>
      <c r="P62" s="21">
        <f>IF($A62="","",IF(OR($M62="",$O62=""),"",ROUND($M62*$O62,2)))</f>
        <v/>
      </c>
      <c r="Q62" s="19" t="n"/>
      <c r="R62" s="21">
        <f>IF($A62="","",IF(OR($L62="",$Q62=""),"",$L62-$Q62))</f>
        <v/>
      </c>
      <c r="S62" s="21">
        <f>IF($A62="","",IF(OR($P62="",$Q62=""),"",$Q62-$P62))</f>
        <v/>
      </c>
      <c r="T62" s="15">
        <f>IF($A62="","",IF(OR($B62="",$C62="",$D62="",$F62="",$H62="",$J62="",$L62=""),"Dados em falta",IF($M62="","Base por indicar",IF($N62="","Código de taxa por indicar",IF($O62="","Taxa por confirmar",IF($Q62="","Retenção por confirmar",IF(AND($S62&lt;='Parâmetros'!$B$4,$S62&gt;=-'Parâmetros'!$B$4),"Conforme","Divergência")))))))</f>
        <v/>
      </c>
      <c r="U62" s="18" t="n"/>
    </row>
    <row r="63">
      <c r="A63" s="15">
        <f>IF(COUNTA($B63:$N63,$Q63,$U63)=0,"",ROW()-5)</f>
        <v/>
      </c>
      <c r="B63" s="16" t="n"/>
      <c r="C63" s="17" t="n"/>
      <c r="D63" s="17" t="n"/>
      <c r="E63" s="17" t="n"/>
      <c r="F63" s="18" t="n"/>
      <c r="G63" s="18" t="n"/>
      <c r="H63" s="18" t="n"/>
      <c r="I63" s="16" t="n"/>
      <c r="J63" s="18" t="n"/>
      <c r="K63" s="16" t="n"/>
      <c r="L63" s="19" t="n"/>
      <c r="M63" s="19" t="n"/>
      <c r="N63" s="16" t="n"/>
      <c r="O63" s="20">
        <f>IF($A63="","",IF($N63="","",IFERROR(INDEX('Parâmetros'!$C$9:$C$18,MATCH($N63,'Parâmetros'!$A$9:$A$18,0)),"")))</f>
        <v/>
      </c>
      <c r="P63" s="21">
        <f>IF($A63="","",IF(OR($M63="",$O63=""),"",ROUND($M63*$O63,2)))</f>
        <v/>
      </c>
      <c r="Q63" s="19" t="n"/>
      <c r="R63" s="21">
        <f>IF($A63="","",IF(OR($L63="",$Q63=""),"",$L63-$Q63))</f>
        <v/>
      </c>
      <c r="S63" s="21">
        <f>IF($A63="","",IF(OR($P63="",$Q63=""),"",$Q63-$P63))</f>
        <v/>
      </c>
      <c r="T63" s="15">
        <f>IF($A63="","",IF(OR($B63="",$C63="",$D63="",$F63="",$H63="",$J63="",$L63=""),"Dados em falta",IF($M63="","Base por indicar",IF($N63="","Código de taxa por indicar",IF($O63="","Taxa por confirmar",IF($Q63="","Retenção por confirmar",IF(AND($S63&lt;='Parâmetros'!$B$4,$S63&gt;=-'Parâmetros'!$B$4),"Conforme","Divergência")))))))</f>
        <v/>
      </c>
      <c r="U63" s="18" t="n"/>
    </row>
    <row r="64">
      <c r="A64" s="15">
        <f>IF(COUNTA($B64:$N64,$Q64,$U64)=0,"",ROW()-5)</f>
        <v/>
      </c>
      <c r="B64" s="16" t="n"/>
      <c r="C64" s="17" t="n"/>
      <c r="D64" s="17" t="n"/>
      <c r="E64" s="17" t="n"/>
      <c r="F64" s="18" t="n"/>
      <c r="G64" s="18" t="n"/>
      <c r="H64" s="18" t="n"/>
      <c r="I64" s="16" t="n"/>
      <c r="J64" s="18" t="n"/>
      <c r="K64" s="16" t="n"/>
      <c r="L64" s="19" t="n"/>
      <c r="M64" s="19" t="n"/>
      <c r="N64" s="16" t="n"/>
      <c r="O64" s="20">
        <f>IF($A64="","",IF($N64="","",IFERROR(INDEX('Parâmetros'!$C$9:$C$18,MATCH($N64,'Parâmetros'!$A$9:$A$18,0)),"")))</f>
        <v/>
      </c>
      <c r="P64" s="21">
        <f>IF($A64="","",IF(OR($M64="",$O64=""),"",ROUND($M64*$O64,2)))</f>
        <v/>
      </c>
      <c r="Q64" s="19" t="n"/>
      <c r="R64" s="21">
        <f>IF($A64="","",IF(OR($L64="",$Q64=""),"",$L64-$Q64))</f>
        <v/>
      </c>
      <c r="S64" s="21">
        <f>IF($A64="","",IF(OR($P64="",$Q64=""),"",$Q64-$P64))</f>
        <v/>
      </c>
      <c r="T64" s="15">
        <f>IF($A64="","",IF(OR($B64="",$C64="",$D64="",$F64="",$H64="",$J64="",$L64=""),"Dados em falta",IF($M64="","Base por indicar",IF($N64="","Código de taxa por indicar",IF($O64="","Taxa por confirmar",IF($Q64="","Retenção por confirmar",IF(AND($S64&lt;='Parâmetros'!$B$4,$S64&gt;=-'Parâmetros'!$B$4),"Conforme","Divergência")))))))</f>
        <v/>
      </c>
      <c r="U64" s="18" t="n"/>
    </row>
    <row r="65">
      <c r="A65" s="15">
        <f>IF(COUNTA($B65:$N65,$Q65,$U65)=0,"",ROW()-5)</f>
        <v/>
      </c>
      <c r="B65" s="16" t="n"/>
      <c r="C65" s="17" t="n"/>
      <c r="D65" s="17" t="n"/>
      <c r="E65" s="17" t="n"/>
      <c r="F65" s="18" t="n"/>
      <c r="G65" s="18" t="n"/>
      <c r="H65" s="18" t="n"/>
      <c r="I65" s="16" t="n"/>
      <c r="J65" s="18" t="n"/>
      <c r="K65" s="16" t="n"/>
      <c r="L65" s="19" t="n"/>
      <c r="M65" s="19" t="n"/>
      <c r="N65" s="16" t="n"/>
      <c r="O65" s="20">
        <f>IF($A65="","",IF($N65="","",IFERROR(INDEX('Parâmetros'!$C$9:$C$18,MATCH($N65,'Parâmetros'!$A$9:$A$18,0)),"")))</f>
        <v/>
      </c>
      <c r="P65" s="21">
        <f>IF($A65="","",IF(OR($M65="",$O65=""),"",ROUND($M65*$O65,2)))</f>
        <v/>
      </c>
      <c r="Q65" s="19" t="n"/>
      <c r="R65" s="21">
        <f>IF($A65="","",IF(OR($L65="",$Q65=""),"",$L65-$Q65))</f>
        <v/>
      </c>
      <c r="S65" s="21">
        <f>IF($A65="","",IF(OR($P65="",$Q65=""),"",$Q65-$P65))</f>
        <v/>
      </c>
      <c r="T65" s="15">
        <f>IF($A65="","",IF(OR($B65="",$C65="",$D65="",$F65="",$H65="",$J65="",$L65=""),"Dados em falta",IF($M65="","Base por indicar",IF($N65="","Código de taxa por indicar",IF($O65="","Taxa por confirmar",IF($Q65="","Retenção por confirmar",IF(AND($S65&lt;='Parâmetros'!$B$4,$S65&gt;=-'Parâmetros'!$B$4),"Conforme","Divergência")))))))</f>
        <v/>
      </c>
      <c r="U65" s="18" t="n"/>
    </row>
    <row r="66">
      <c r="A66" s="15">
        <f>IF(COUNTA($B66:$N66,$Q66,$U66)=0,"",ROW()-5)</f>
        <v/>
      </c>
      <c r="B66" s="16" t="n"/>
      <c r="C66" s="17" t="n"/>
      <c r="D66" s="17" t="n"/>
      <c r="E66" s="17" t="n"/>
      <c r="F66" s="18" t="n"/>
      <c r="G66" s="18" t="n"/>
      <c r="H66" s="18" t="n"/>
      <c r="I66" s="16" t="n"/>
      <c r="J66" s="18" t="n"/>
      <c r="K66" s="16" t="n"/>
      <c r="L66" s="19" t="n"/>
      <c r="M66" s="19" t="n"/>
      <c r="N66" s="16" t="n"/>
      <c r="O66" s="20">
        <f>IF($A66="","",IF($N66="","",IFERROR(INDEX('Parâmetros'!$C$9:$C$18,MATCH($N66,'Parâmetros'!$A$9:$A$18,0)),"")))</f>
        <v/>
      </c>
      <c r="P66" s="21">
        <f>IF($A66="","",IF(OR($M66="",$O66=""),"",ROUND($M66*$O66,2)))</f>
        <v/>
      </c>
      <c r="Q66" s="19" t="n"/>
      <c r="R66" s="21">
        <f>IF($A66="","",IF(OR($L66="",$Q66=""),"",$L66-$Q66))</f>
        <v/>
      </c>
      <c r="S66" s="21">
        <f>IF($A66="","",IF(OR($P66="",$Q66=""),"",$Q66-$P66))</f>
        <v/>
      </c>
      <c r="T66" s="15">
        <f>IF($A66="","",IF(OR($B66="",$C66="",$D66="",$F66="",$H66="",$J66="",$L66=""),"Dados em falta",IF($M66="","Base por indicar",IF($N66="","Código de taxa por indicar",IF($O66="","Taxa por confirmar",IF($Q66="","Retenção por confirmar",IF(AND($S66&lt;='Parâmetros'!$B$4,$S66&gt;=-'Parâmetros'!$B$4),"Conforme","Divergência")))))))</f>
        <v/>
      </c>
      <c r="U66" s="18" t="n"/>
    </row>
    <row r="67">
      <c r="A67" s="15">
        <f>IF(COUNTA($B67:$N67,$Q67,$U67)=0,"",ROW()-5)</f>
        <v/>
      </c>
      <c r="B67" s="16" t="n"/>
      <c r="C67" s="17" t="n"/>
      <c r="D67" s="17" t="n"/>
      <c r="E67" s="17" t="n"/>
      <c r="F67" s="18" t="n"/>
      <c r="G67" s="18" t="n"/>
      <c r="H67" s="18" t="n"/>
      <c r="I67" s="16" t="n"/>
      <c r="J67" s="18" t="n"/>
      <c r="K67" s="16" t="n"/>
      <c r="L67" s="19" t="n"/>
      <c r="M67" s="19" t="n"/>
      <c r="N67" s="16" t="n"/>
      <c r="O67" s="20">
        <f>IF($A67="","",IF($N67="","",IFERROR(INDEX('Parâmetros'!$C$9:$C$18,MATCH($N67,'Parâmetros'!$A$9:$A$18,0)),"")))</f>
        <v/>
      </c>
      <c r="P67" s="21">
        <f>IF($A67="","",IF(OR($M67="",$O67=""),"",ROUND($M67*$O67,2)))</f>
        <v/>
      </c>
      <c r="Q67" s="19" t="n"/>
      <c r="R67" s="21">
        <f>IF($A67="","",IF(OR($L67="",$Q67=""),"",$L67-$Q67))</f>
        <v/>
      </c>
      <c r="S67" s="21">
        <f>IF($A67="","",IF(OR($P67="",$Q67=""),"",$Q67-$P67))</f>
        <v/>
      </c>
      <c r="T67" s="15">
        <f>IF($A67="","",IF(OR($B67="",$C67="",$D67="",$F67="",$H67="",$J67="",$L67=""),"Dados em falta",IF($M67="","Base por indicar",IF($N67="","Código de taxa por indicar",IF($O67="","Taxa por confirmar",IF($Q67="","Retenção por confirmar",IF(AND($S67&lt;='Parâmetros'!$B$4,$S67&gt;=-'Parâmetros'!$B$4),"Conforme","Divergência")))))))</f>
        <v/>
      </c>
      <c r="U67" s="18" t="n"/>
    </row>
    <row r="68">
      <c r="A68" s="15">
        <f>IF(COUNTA($B68:$N68,$Q68,$U68)=0,"",ROW()-5)</f>
        <v/>
      </c>
      <c r="B68" s="16" t="n"/>
      <c r="C68" s="17" t="n"/>
      <c r="D68" s="17" t="n"/>
      <c r="E68" s="17" t="n"/>
      <c r="F68" s="18" t="n"/>
      <c r="G68" s="18" t="n"/>
      <c r="H68" s="18" t="n"/>
      <c r="I68" s="16" t="n"/>
      <c r="J68" s="18" t="n"/>
      <c r="K68" s="16" t="n"/>
      <c r="L68" s="19" t="n"/>
      <c r="M68" s="19" t="n"/>
      <c r="N68" s="16" t="n"/>
      <c r="O68" s="20">
        <f>IF($A68="","",IF($N68="","",IFERROR(INDEX('Parâmetros'!$C$9:$C$18,MATCH($N68,'Parâmetros'!$A$9:$A$18,0)),"")))</f>
        <v/>
      </c>
      <c r="P68" s="21">
        <f>IF($A68="","",IF(OR($M68="",$O68=""),"",ROUND($M68*$O68,2)))</f>
        <v/>
      </c>
      <c r="Q68" s="19" t="n"/>
      <c r="R68" s="21">
        <f>IF($A68="","",IF(OR($L68="",$Q68=""),"",$L68-$Q68))</f>
        <v/>
      </c>
      <c r="S68" s="21">
        <f>IF($A68="","",IF(OR($P68="",$Q68=""),"",$Q68-$P68))</f>
        <v/>
      </c>
      <c r="T68" s="15">
        <f>IF($A68="","",IF(OR($B68="",$C68="",$D68="",$F68="",$H68="",$J68="",$L68=""),"Dados em falta",IF($M68="","Base por indicar",IF($N68="","Código de taxa por indicar",IF($O68="","Taxa por confirmar",IF($Q68="","Retenção por confirmar",IF(AND($S68&lt;='Parâmetros'!$B$4,$S68&gt;=-'Parâmetros'!$B$4),"Conforme","Divergência")))))))</f>
        <v/>
      </c>
      <c r="U68" s="18" t="n"/>
    </row>
    <row r="69">
      <c r="A69" s="15">
        <f>IF(COUNTA($B69:$N69,$Q69,$U69)=0,"",ROW()-5)</f>
        <v/>
      </c>
      <c r="B69" s="16" t="n"/>
      <c r="C69" s="17" t="n"/>
      <c r="D69" s="17" t="n"/>
      <c r="E69" s="17" t="n"/>
      <c r="F69" s="18" t="n"/>
      <c r="G69" s="18" t="n"/>
      <c r="H69" s="18" t="n"/>
      <c r="I69" s="16" t="n"/>
      <c r="J69" s="18" t="n"/>
      <c r="K69" s="16" t="n"/>
      <c r="L69" s="19" t="n"/>
      <c r="M69" s="19" t="n"/>
      <c r="N69" s="16" t="n"/>
      <c r="O69" s="20">
        <f>IF($A69="","",IF($N69="","",IFERROR(INDEX('Parâmetros'!$C$9:$C$18,MATCH($N69,'Parâmetros'!$A$9:$A$18,0)),"")))</f>
        <v/>
      </c>
      <c r="P69" s="21">
        <f>IF($A69="","",IF(OR($M69="",$O69=""),"",ROUND($M69*$O69,2)))</f>
        <v/>
      </c>
      <c r="Q69" s="19" t="n"/>
      <c r="R69" s="21">
        <f>IF($A69="","",IF(OR($L69="",$Q69=""),"",$L69-$Q69))</f>
        <v/>
      </c>
      <c r="S69" s="21">
        <f>IF($A69="","",IF(OR($P69="",$Q69=""),"",$Q69-$P69))</f>
        <v/>
      </c>
      <c r="T69" s="15">
        <f>IF($A69="","",IF(OR($B69="",$C69="",$D69="",$F69="",$H69="",$J69="",$L69=""),"Dados em falta",IF($M69="","Base por indicar",IF($N69="","Código de taxa por indicar",IF($O69="","Taxa por confirmar",IF($Q69="","Retenção por confirmar",IF(AND($S69&lt;='Parâmetros'!$B$4,$S69&gt;=-'Parâmetros'!$B$4),"Conforme","Divergência")))))))</f>
        <v/>
      </c>
      <c r="U69" s="18" t="n"/>
    </row>
    <row r="70">
      <c r="A70" s="15">
        <f>IF(COUNTA($B70:$N70,$Q70,$U70)=0,"",ROW()-5)</f>
        <v/>
      </c>
      <c r="B70" s="16" t="n"/>
      <c r="C70" s="17" t="n"/>
      <c r="D70" s="17" t="n"/>
      <c r="E70" s="17" t="n"/>
      <c r="F70" s="18" t="n"/>
      <c r="G70" s="18" t="n"/>
      <c r="H70" s="18" t="n"/>
      <c r="I70" s="16" t="n"/>
      <c r="J70" s="18" t="n"/>
      <c r="K70" s="16" t="n"/>
      <c r="L70" s="19" t="n"/>
      <c r="M70" s="19" t="n"/>
      <c r="N70" s="16" t="n"/>
      <c r="O70" s="20">
        <f>IF($A70="","",IF($N70="","",IFERROR(INDEX('Parâmetros'!$C$9:$C$18,MATCH($N70,'Parâmetros'!$A$9:$A$18,0)),"")))</f>
        <v/>
      </c>
      <c r="P70" s="21">
        <f>IF($A70="","",IF(OR($M70="",$O70=""),"",ROUND($M70*$O70,2)))</f>
        <v/>
      </c>
      <c r="Q70" s="19" t="n"/>
      <c r="R70" s="21">
        <f>IF($A70="","",IF(OR($L70="",$Q70=""),"",$L70-$Q70))</f>
        <v/>
      </c>
      <c r="S70" s="21">
        <f>IF($A70="","",IF(OR($P70="",$Q70=""),"",$Q70-$P70))</f>
        <v/>
      </c>
      <c r="T70" s="15">
        <f>IF($A70="","",IF(OR($B70="",$C70="",$D70="",$F70="",$H70="",$J70="",$L70=""),"Dados em falta",IF($M70="","Base por indicar",IF($N70="","Código de taxa por indicar",IF($O70="","Taxa por confirmar",IF($Q70="","Retenção por confirmar",IF(AND($S70&lt;='Parâmetros'!$B$4,$S70&gt;=-'Parâmetros'!$B$4),"Conforme","Divergência")))))))</f>
        <v/>
      </c>
      <c r="U70" s="18" t="n"/>
    </row>
    <row r="71">
      <c r="A71" s="15">
        <f>IF(COUNTA($B71:$N71,$Q71,$U71)=0,"",ROW()-5)</f>
        <v/>
      </c>
      <c r="B71" s="16" t="n"/>
      <c r="C71" s="17" t="n"/>
      <c r="D71" s="17" t="n"/>
      <c r="E71" s="17" t="n"/>
      <c r="F71" s="18" t="n"/>
      <c r="G71" s="18" t="n"/>
      <c r="H71" s="18" t="n"/>
      <c r="I71" s="16" t="n"/>
      <c r="J71" s="18" t="n"/>
      <c r="K71" s="16" t="n"/>
      <c r="L71" s="19" t="n"/>
      <c r="M71" s="19" t="n"/>
      <c r="N71" s="16" t="n"/>
      <c r="O71" s="20">
        <f>IF($A71="","",IF($N71="","",IFERROR(INDEX('Parâmetros'!$C$9:$C$18,MATCH($N71,'Parâmetros'!$A$9:$A$18,0)),"")))</f>
        <v/>
      </c>
      <c r="P71" s="21">
        <f>IF($A71="","",IF(OR($M71="",$O71=""),"",ROUND($M71*$O71,2)))</f>
        <v/>
      </c>
      <c r="Q71" s="19" t="n"/>
      <c r="R71" s="21">
        <f>IF($A71="","",IF(OR($L71="",$Q71=""),"",$L71-$Q71))</f>
        <v/>
      </c>
      <c r="S71" s="21">
        <f>IF($A71="","",IF(OR($P71="",$Q71=""),"",$Q71-$P71))</f>
        <v/>
      </c>
      <c r="T71" s="15">
        <f>IF($A71="","",IF(OR($B71="",$C71="",$D71="",$F71="",$H71="",$J71="",$L71=""),"Dados em falta",IF($M71="","Base por indicar",IF($N71="","Código de taxa por indicar",IF($O71="","Taxa por confirmar",IF($Q71="","Retenção por confirmar",IF(AND($S71&lt;='Parâmetros'!$B$4,$S71&gt;=-'Parâmetros'!$B$4),"Conforme","Divergência")))))))</f>
        <v/>
      </c>
      <c r="U71" s="18" t="n"/>
    </row>
    <row r="72">
      <c r="A72" s="15">
        <f>IF(COUNTA($B72:$N72,$Q72,$U72)=0,"",ROW()-5)</f>
        <v/>
      </c>
      <c r="B72" s="16" t="n"/>
      <c r="C72" s="17" t="n"/>
      <c r="D72" s="17" t="n"/>
      <c r="E72" s="17" t="n"/>
      <c r="F72" s="18" t="n"/>
      <c r="G72" s="18" t="n"/>
      <c r="H72" s="18" t="n"/>
      <c r="I72" s="16" t="n"/>
      <c r="J72" s="18" t="n"/>
      <c r="K72" s="16" t="n"/>
      <c r="L72" s="19" t="n"/>
      <c r="M72" s="19" t="n"/>
      <c r="N72" s="16" t="n"/>
      <c r="O72" s="20">
        <f>IF($A72="","",IF($N72="","",IFERROR(INDEX('Parâmetros'!$C$9:$C$18,MATCH($N72,'Parâmetros'!$A$9:$A$18,0)),"")))</f>
        <v/>
      </c>
      <c r="P72" s="21">
        <f>IF($A72="","",IF(OR($M72="",$O72=""),"",ROUND($M72*$O72,2)))</f>
        <v/>
      </c>
      <c r="Q72" s="19" t="n"/>
      <c r="R72" s="21">
        <f>IF($A72="","",IF(OR($L72="",$Q72=""),"",$L72-$Q72))</f>
        <v/>
      </c>
      <c r="S72" s="21">
        <f>IF($A72="","",IF(OR($P72="",$Q72=""),"",$Q72-$P72))</f>
        <v/>
      </c>
      <c r="T72" s="15">
        <f>IF($A72="","",IF(OR($B72="",$C72="",$D72="",$F72="",$H72="",$J72="",$L72=""),"Dados em falta",IF($M72="","Base por indicar",IF($N72="","Código de taxa por indicar",IF($O72="","Taxa por confirmar",IF($Q72="","Retenção por confirmar",IF(AND($S72&lt;='Parâmetros'!$B$4,$S72&gt;=-'Parâmetros'!$B$4),"Conforme","Divergência")))))))</f>
        <v/>
      </c>
      <c r="U72" s="18" t="n"/>
    </row>
    <row r="73">
      <c r="A73" s="15">
        <f>IF(COUNTA($B73:$N73,$Q73,$U73)=0,"",ROW()-5)</f>
        <v/>
      </c>
      <c r="B73" s="16" t="n"/>
      <c r="C73" s="17" t="n"/>
      <c r="D73" s="17" t="n"/>
      <c r="E73" s="17" t="n"/>
      <c r="F73" s="18" t="n"/>
      <c r="G73" s="18" t="n"/>
      <c r="H73" s="18" t="n"/>
      <c r="I73" s="16" t="n"/>
      <c r="J73" s="18" t="n"/>
      <c r="K73" s="16" t="n"/>
      <c r="L73" s="19" t="n"/>
      <c r="M73" s="19" t="n"/>
      <c r="N73" s="16" t="n"/>
      <c r="O73" s="20">
        <f>IF($A73="","",IF($N73="","",IFERROR(INDEX('Parâmetros'!$C$9:$C$18,MATCH($N73,'Parâmetros'!$A$9:$A$18,0)),"")))</f>
        <v/>
      </c>
      <c r="P73" s="21">
        <f>IF($A73="","",IF(OR($M73="",$O73=""),"",ROUND($M73*$O73,2)))</f>
        <v/>
      </c>
      <c r="Q73" s="19" t="n"/>
      <c r="R73" s="21">
        <f>IF($A73="","",IF(OR($L73="",$Q73=""),"",$L73-$Q73))</f>
        <v/>
      </c>
      <c r="S73" s="21">
        <f>IF($A73="","",IF(OR($P73="",$Q73=""),"",$Q73-$P73))</f>
        <v/>
      </c>
      <c r="T73" s="15">
        <f>IF($A73="","",IF(OR($B73="",$C73="",$D73="",$F73="",$H73="",$J73="",$L73=""),"Dados em falta",IF($M73="","Base por indicar",IF($N73="","Código de taxa por indicar",IF($O73="","Taxa por confirmar",IF($Q73="","Retenção por confirmar",IF(AND($S73&lt;='Parâmetros'!$B$4,$S73&gt;=-'Parâmetros'!$B$4),"Conforme","Divergência")))))))</f>
        <v/>
      </c>
      <c r="U73" s="18" t="n"/>
    </row>
    <row r="74">
      <c r="A74" s="15">
        <f>IF(COUNTA($B74:$N74,$Q74,$U74)=0,"",ROW()-5)</f>
        <v/>
      </c>
      <c r="B74" s="16" t="n"/>
      <c r="C74" s="17" t="n"/>
      <c r="D74" s="17" t="n"/>
      <c r="E74" s="17" t="n"/>
      <c r="F74" s="18" t="n"/>
      <c r="G74" s="18" t="n"/>
      <c r="H74" s="18" t="n"/>
      <c r="I74" s="16" t="n"/>
      <c r="J74" s="18" t="n"/>
      <c r="K74" s="16" t="n"/>
      <c r="L74" s="19" t="n"/>
      <c r="M74" s="19" t="n"/>
      <c r="N74" s="16" t="n"/>
      <c r="O74" s="20">
        <f>IF($A74="","",IF($N74="","",IFERROR(INDEX('Parâmetros'!$C$9:$C$18,MATCH($N74,'Parâmetros'!$A$9:$A$18,0)),"")))</f>
        <v/>
      </c>
      <c r="P74" s="21">
        <f>IF($A74="","",IF(OR($M74="",$O74=""),"",ROUND($M74*$O74,2)))</f>
        <v/>
      </c>
      <c r="Q74" s="19" t="n"/>
      <c r="R74" s="21">
        <f>IF($A74="","",IF(OR($L74="",$Q74=""),"",$L74-$Q74))</f>
        <v/>
      </c>
      <c r="S74" s="21">
        <f>IF($A74="","",IF(OR($P74="",$Q74=""),"",$Q74-$P74))</f>
        <v/>
      </c>
      <c r="T74" s="15">
        <f>IF($A74="","",IF(OR($B74="",$C74="",$D74="",$F74="",$H74="",$J74="",$L74=""),"Dados em falta",IF($M74="","Base por indicar",IF($N74="","Código de taxa por indicar",IF($O74="","Taxa por confirmar",IF($Q74="","Retenção por confirmar",IF(AND($S74&lt;='Parâmetros'!$B$4,$S74&gt;=-'Parâmetros'!$B$4),"Conforme","Divergência")))))))</f>
        <v/>
      </c>
      <c r="U74" s="18" t="n"/>
    </row>
    <row r="75">
      <c r="A75" s="15">
        <f>IF(COUNTA($B75:$N75,$Q75,$U75)=0,"",ROW()-5)</f>
        <v/>
      </c>
      <c r="B75" s="16" t="n"/>
      <c r="C75" s="17" t="n"/>
      <c r="D75" s="17" t="n"/>
      <c r="E75" s="17" t="n"/>
      <c r="F75" s="18" t="n"/>
      <c r="G75" s="18" t="n"/>
      <c r="H75" s="18" t="n"/>
      <c r="I75" s="16" t="n"/>
      <c r="J75" s="18" t="n"/>
      <c r="K75" s="16" t="n"/>
      <c r="L75" s="19" t="n"/>
      <c r="M75" s="19" t="n"/>
      <c r="N75" s="16" t="n"/>
      <c r="O75" s="20">
        <f>IF($A75="","",IF($N75="","",IFERROR(INDEX('Parâmetros'!$C$9:$C$18,MATCH($N75,'Parâmetros'!$A$9:$A$18,0)),"")))</f>
        <v/>
      </c>
      <c r="P75" s="21">
        <f>IF($A75="","",IF(OR($M75="",$O75=""),"",ROUND($M75*$O75,2)))</f>
        <v/>
      </c>
      <c r="Q75" s="19" t="n"/>
      <c r="R75" s="21">
        <f>IF($A75="","",IF(OR($L75="",$Q75=""),"",$L75-$Q75))</f>
        <v/>
      </c>
      <c r="S75" s="21">
        <f>IF($A75="","",IF(OR($P75="",$Q75=""),"",$Q75-$P75))</f>
        <v/>
      </c>
      <c r="T75" s="15">
        <f>IF($A75="","",IF(OR($B75="",$C75="",$D75="",$F75="",$H75="",$J75="",$L75=""),"Dados em falta",IF($M75="","Base por indicar",IF($N75="","Código de taxa por indicar",IF($O75="","Taxa por confirmar",IF($Q75="","Retenção por confirmar",IF(AND($S75&lt;='Parâmetros'!$B$4,$S75&gt;=-'Parâmetros'!$B$4),"Conforme","Divergência")))))))</f>
        <v/>
      </c>
      <c r="U75" s="18" t="n"/>
    </row>
    <row r="76">
      <c r="A76" s="15">
        <f>IF(COUNTA($B76:$N76,$Q76,$U76)=0,"",ROW()-5)</f>
        <v/>
      </c>
      <c r="B76" s="16" t="n"/>
      <c r="C76" s="17" t="n"/>
      <c r="D76" s="17" t="n"/>
      <c r="E76" s="17" t="n"/>
      <c r="F76" s="18" t="n"/>
      <c r="G76" s="18" t="n"/>
      <c r="H76" s="18" t="n"/>
      <c r="I76" s="16" t="n"/>
      <c r="J76" s="18" t="n"/>
      <c r="K76" s="16" t="n"/>
      <c r="L76" s="19" t="n"/>
      <c r="M76" s="19" t="n"/>
      <c r="N76" s="16" t="n"/>
      <c r="O76" s="20">
        <f>IF($A76="","",IF($N76="","",IFERROR(INDEX('Parâmetros'!$C$9:$C$18,MATCH($N76,'Parâmetros'!$A$9:$A$18,0)),"")))</f>
        <v/>
      </c>
      <c r="P76" s="21">
        <f>IF($A76="","",IF(OR($M76="",$O76=""),"",ROUND($M76*$O76,2)))</f>
        <v/>
      </c>
      <c r="Q76" s="19" t="n"/>
      <c r="R76" s="21">
        <f>IF($A76="","",IF(OR($L76="",$Q76=""),"",$L76-$Q76))</f>
        <v/>
      </c>
      <c r="S76" s="21">
        <f>IF($A76="","",IF(OR($P76="",$Q76=""),"",$Q76-$P76))</f>
        <v/>
      </c>
      <c r="T76" s="15">
        <f>IF($A76="","",IF(OR($B76="",$C76="",$D76="",$F76="",$H76="",$J76="",$L76=""),"Dados em falta",IF($M76="","Base por indicar",IF($N76="","Código de taxa por indicar",IF($O76="","Taxa por confirmar",IF($Q76="","Retenção por confirmar",IF(AND($S76&lt;='Parâmetros'!$B$4,$S76&gt;=-'Parâmetros'!$B$4),"Conforme","Divergência")))))))</f>
        <v/>
      </c>
      <c r="U76" s="18" t="n"/>
    </row>
    <row r="77">
      <c r="A77" s="15">
        <f>IF(COUNTA($B77:$N77,$Q77,$U77)=0,"",ROW()-5)</f>
        <v/>
      </c>
      <c r="B77" s="16" t="n"/>
      <c r="C77" s="17" t="n"/>
      <c r="D77" s="17" t="n"/>
      <c r="E77" s="17" t="n"/>
      <c r="F77" s="18" t="n"/>
      <c r="G77" s="18" t="n"/>
      <c r="H77" s="18" t="n"/>
      <c r="I77" s="16" t="n"/>
      <c r="J77" s="18" t="n"/>
      <c r="K77" s="16" t="n"/>
      <c r="L77" s="19" t="n"/>
      <c r="M77" s="19" t="n"/>
      <c r="N77" s="16" t="n"/>
      <c r="O77" s="20">
        <f>IF($A77="","",IF($N77="","",IFERROR(INDEX('Parâmetros'!$C$9:$C$18,MATCH($N77,'Parâmetros'!$A$9:$A$18,0)),"")))</f>
        <v/>
      </c>
      <c r="P77" s="21">
        <f>IF($A77="","",IF(OR($M77="",$O77=""),"",ROUND($M77*$O77,2)))</f>
        <v/>
      </c>
      <c r="Q77" s="19" t="n"/>
      <c r="R77" s="21">
        <f>IF($A77="","",IF(OR($L77="",$Q77=""),"",$L77-$Q77))</f>
        <v/>
      </c>
      <c r="S77" s="21">
        <f>IF($A77="","",IF(OR($P77="",$Q77=""),"",$Q77-$P77))</f>
        <v/>
      </c>
      <c r="T77" s="15">
        <f>IF($A77="","",IF(OR($B77="",$C77="",$D77="",$F77="",$H77="",$J77="",$L77=""),"Dados em falta",IF($M77="","Base por indicar",IF($N77="","Código de taxa por indicar",IF($O77="","Taxa por confirmar",IF($Q77="","Retenção por confirmar",IF(AND($S77&lt;='Parâmetros'!$B$4,$S77&gt;=-'Parâmetros'!$B$4),"Conforme","Divergência")))))))</f>
        <v/>
      </c>
      <c r="U77" s="18" t="n"/>
    </row>
    <row r="78">
      <c r="A78" s="15">
        <f>IF(COUNTA($B78:$N78,$Q78,$U78)=0,"",ROW()-5)</f>
        <v/>
      </c>
      <c r="B78" s="16" t="n"/>
      <c r="C78" s="17" t="n"/>
      <c r="D78" s="17" t="n"/>
      <c r="E78" s="17" t="n"/>
      <c r="F78" s="18" t="n"/>
      <c r="G78" s="18" t="n"/>
      <c r="H78" s="18" t="n"/>
      <c r="I78" s="16" t="n"/>
      <c r="J78" s="18" t="n"/>
      <c r="K78" s="16" t="n"/>
      <c r="L78" s="19" t="n"/>
      <c r="M78" s="19" t="n"/>
      <c r="N78" s="16" t="n"/>
      <c r="O78" s="20">
        <f>IF($A78="","",IF($N78="","",IFERROR(INDEX('Parâmetros'!$C$9:$C$18,MATCH($N78,'Parâmetros'!$A$9:$A$18,0)),"")))</f>
        <v/>
      </c>
      <c r="P78" s="21">
        <f>IF($A78="","",IF(OR($M78="",$O78=""),"",ROUND($M78*$O78,2)))</f>
        <v/>
      </c>
      <c r="Q78" s="19" t="n"/>
      <c r="R78" s="21">
        <f>IF($A78="","",IF(OR($L78="",$Q78=""),"",$L78-$Q78))</f>
        <v/>
      </c>
      <c r="S78" s="21">
        <f>IF($A78="","",IF(OR($P78="",$Q78=""),"",$Q78-$P78))</f>
        <v/>
      </c>
      <c r="T78" s="15">
        <f>IF($A78="","",IF(OR($B78="",$C78="",$D78="",$F78="",$H78="",$J78="",$L78=""),"Dados em falta",IF($M78="","Base por indicar",IF($N78="","Código de taxa por indicar",IF($O78="","Taxa por confirmar",IF($Q78="","Retenção por confirmar",IF(AND($S78&lt;='Parâmetros'!$B$4,$S78&gt;=-'Parâmetros'!$B$4),"Conforme","Divergência")))))))</f>
        <v/>
      </c>
      <c r="U78" s="18" t="n"/>
    </row>
    <row r="79">
      <c r="A79" s="15">
        <f>IF(COUNTA($B79:$N79,$Q79,$U79)=0,"",ROW()-5)</f>
        <v/>
      </c>
      <c r="B79" s="16" t="n"/>
      <c r="C79" s="17" t="n"/>
      <c r="D79" s="17" t="n"/>
      <c r="E79" s="17" t="n"/>
      <c r="F79" s="18" t="n"/>
      <c r="G79" s="18" t="n"/>
      <c r="H79" s="18" t="n"/>
      <c r="I79" s="16" t="n"/>
      <c r="J79" s="18" t="n"/>
      <c r="K79" s="16" t="n"/>
      <c r="L79" s="19" t="n"/>
      <c r="M79" s="19" t="n"/>
      <c r="N79" s="16" t="n"/>
      <c r="O79" s="20">
        <f>IF($A79="","",IF($N79="","",IFERROR(INDEX('Parâmetros'!$C$9:$C$18,MATCH($N79,'Parâmetros'!$A$9:$A$18,0)),"")))</f>
        <v/>
      </c>
      <c r="P79" s="21">
        <f>IF($A79="","",IF(OR($M79="",$O79=""),"",ROUND($M79*$O79,2)))</f>
        <v/>
      </c>
      <c r="Q79" s="19" t="n"/>
      <c r="R79" s="21">
        <f>IF($A79="","",IF(OR($L79="",$Q79=""),"",$L79-$Q79))</f>
        <v/>
      </c>
      <c r="S79" s="21">
        <f>IF($A79="","",IF(OR($P79="",$Q79=""),"",$Q79-$P79))</f>
        <v/>
      </c>
      <c r="T79" s="15">
        <f>IF($A79="","",IF(OR($B79="",$C79="",$D79="",$F79="",$H79="",$J79="",$L79=""),"Dados em falta",IF($M79="","Base por indicar",IF($N79="","Código de taxa por indicar",IF($O79="","Taxa por confirmar",IF($Q79="","Retenção por confirmar",IF(AND($S79&lt;='Parâmetros'!$B$4,$S79&gt;=-'Parâmetros'!$B$4),"Conforme","Divergência")))))))</f>
        <v/>
      </c>
      <c r="U79" s="18" t="n"/>
    </row>
    <row r="80">
      <c r="A80" s="15">
        <f>IF(COUNTA($B80:$N80,$Q80,$U80)=0,"",ROW()-5)</f>
        <v/>
      </c>
      <c r="B80" s="16" t="n"/>
      <c r="C80" s="17" t="n"/>
      <c r="D80" s="17" t="n"/>
      <c r="E80" s="17" t="n"/>
      <c r="F80" s="18" t="n"/>
      <c r="G80" s="18" t="n"/>
      <c r="H80" s="18" t="n"/>
      <c r="I80" s="16" t="n"/>
      <c r="J80" s="18" t="n"/>
      <c r="K80" s="16" t="n"/>
      <c r="L80" s="19" t="n"/>
      <c r="M80" s="19" t="n"/>
      <c r="N80" s="16" t="n"/>
      <c r="O80" s="20">
        <f>IF($A80="","",IF($N80="","",IFERROR(INDEX('Parâmetros'!$C$9:$C$18,MATCH($N80,'Parâmetros'!$A$9:$A$18,0)),"")))</f>
        <v/>
      </c>
      <c r="P80" s="21">
        <f>IF($A80="","",IF(OR($M80="",$O80=""),"",ROUND($M80*$O80,2)))</f>
        <v/>
      </c>
      <c r="Q80" s="19" t="n"/>
      <c r="R80" s="21">
        <f>IF($A80="","",IF(OR($L80="",$Q80=""),"",$L80-$Q80))</f>
        <v/>
      </c>
      <c r="S80" s="21">
        <f>IF($A80="","",IF(OR($P80="",$Q80=""),"",$Q80-$P80))</f>
        <v/>
      </c>
      <c r="T80" s="15">
        <f>IF($A80="","",IF(OR($B80="",$C80="",$D80="",$F80="",$H80="",$J80="",$L80=""),"Dados em falta",IF($M80="","Base por indicar",IF($N80="","Código de taxa por indicar",IF($O80="","Taxa por confirmar",IF($Q80="","Retenção por confirmar",IF(AND($S80&lt;='Parâmetros'!$B$4,$S80&gt;=-'Parâmetros'!$B$4),"Conforme","Divergência")))))))</f>
        <v/>
      </c>
      <c r="U80" s="18" t="n"/>
    </row>
    <row r="81">
      <c r="A81" s="15">
        <f>IF(COUNTA($B81:$N81,$Q81,$U81)=0,"",ROW()-5)</f>
        <v/>
      </c>
      <c r="B81" s="16" t="n"/>
      <c r="C81" s="17" t="n"/>
      <c r="D81" s="17" t="n"/>
      <c r="E81" s="17" t="n"/>
      <c r="F81" s="18" t="n"/>
      <c r="G81" s="18" t="n"/>
      <c r="H81" s="18" t="n"/>
      <c r="I81" s="16" t="n"/>
      <c r="J81" s="18" t="n"/>
      <c r="K81" s="16" t="n"/>
      <c r="L81" s="19" t="n"/>
      <c r="M81" s="19" t="n"/>
      <c r="N81" s="16" t="n"/>
      <c r="O81" s="20">
        <f>IF($A81="","",IF($N81="","",IFERROR(INDEX('Parâmetros'!$C$9:$C$18,MATCH($N81,'Parâmetros'!$A$9:$A$18,0)),"")))</f>
        <v/>
      </c>
      <c r="P81" s="21">
        <f>IF($A81="","",IF(OR($M81="",$O81=""),"",ROUND($M81*$O81,2)))</f>
        <v/>
      </c>
      <c r="Q81" s="19" t="n"/>
      <c r="R81" s="21">
        <f>IF($A81="","",IF(OR($L81="",$Q81=""),"",$L81-$Q81))</f>
        <v/>
      </c>
      <c r="S81" s="21">
        <f>IF($A81="","",IF(OR($P81="",$Q81=""),"",$Q81-$P81))</f>
        <v/>
      </c>
      <c r="T81" s="15">
        <f>IF($A81="","",IF(OR($B81="",$C81="",$D81="",$F81="",$H81="",$J81="",$L81=""),"Dados em falta",IF($M81="","Base por indicar",IF($N81="","Código de taxa por indicar",IF($O81="","Taxa por confirmar",IF($Q81="","Retenção por confirmar",IF(AND($S81&lt;='Parâmetros'!$B$4,$S81&gt;=-'Parâmetros'!$B$4),"Conforme","Divergência")))))))</f>
        <v/>
      </c>
      <c r="U81" s="18" t="n"/>
    </row>
    <row r="82">
      <c r="A82" s="15">
        <f>IF(COUNTA($B82:$N82,$Q82,$U82)=0,"",ROW()-5)</f>
        <v/>
      </c>
      <c r="B82" s="16" t="n"/>
      <c r="C82" s="17" t="n"/>
      <c r="D82" s="17" t="n"/>
      <c r="E82" s="17" t="n"/>
      <c r="F82" s="18" t="n"/>
      <c r="G82" s="18" t="n"/>
      <c r="H82" s="18" t="n"/>
      <c r="I82" s="16" t="n"/>
      <c r="J82" s="18" t="n"/>
      <c r="K82" s="16" t="n"/>
      <c r="L82" s="19" t="n"/>
      <c r="M82" s="19" t="n"/>
      <c r="N82" s="16" t="n"/>
      <c r="O82" s="20">
        <f>IF($A82="","",IF($N82="","",IFERROR(INDEX('Parâmetros'!$C$9:$C$18,MATCH($N82,'Parâmetros'!$A$9:$A$18,0)),"")))</f>
        <v/>
      </c>
      <c r="P82" s="21">
        <f>IF($A82="","",IF(OR($M82="",$O82=""),"",ROUND($M82*$O82,2)))</f>
        <v/>
      </c>
      <c r="Q82" s="19" t="n"/>
      <c r="R82" s="21">
        <f>IF($A82="","",IF(OR($L82="",$Q82=""),"",$L82-$Q82))</f>
        <v/>
      </c>
      <c r="S82" s="21">
        <f>IF($A82="","",IF(OR($P82="",$Q82=""),"",$Q82-$P82))</f>
        <v/>
      </c>
      <c r="T82" s="15">
        <f>IF($A82="","",IF(OR($B82="",$C82="",$D82="",$F82="",$H82="",$J82="",$L82=""),"Dados em falta",IF($M82="","Base por indicar",IF($N82="","Código de taxa por indicar",IF($O82="","Taxa por confirmar",IF($Q82="","Retenção por confirmar",IF(AND($S82&lt;='Parâmetros'!$B$4,$S82&gt;=-'Parâmetros'!$B$4),"Conforme","Divergência")))))))</f>
        <v/>
      </c>
      <c r="U82" s="18" t="n"/>
    </row>
    <row r="83">
      <c r="A83" s="15">
        <f>IF(COUNTA($B83:$N83,$Q83,$U83)=0,"",ROW()-5)</f>
        <v/>
      </c>
      <c r="B83" s="16" t="n"/>
      <c r="C83" s="17" t="n"/>
      <c r="D83" s="17" t="n"/>
      <c r="E83" s="17" t="n"/>
      <c r="F83" s="18" t="n"/>
      <c r="G83" s="18" t="n"/>
      <c r="H83" s="18" t="n"/>
      <c r="I83" s="16" t="n"/>
      <c r="J83" s="18" t="n"/>
      <c r="K83" s="16" t="n"/>
      <c r="L83" s="19" t="n"/>
      <c r="M83" s="19" t="n"/>
      <c r="N83" s="16" t="n"/>
      <c r="O83" s="20">
        <f>IF($A83="","",IF($N83="","",IFERROR(INDEX('Parâmetros'!$C$9:$C$18,MATCH($N83,'Parâmetros'!$A$9:$A$18,0)),"")))</f>
        <v/>
      </c>
      <c r="P83" s="21">
        <f>IF($A83="","",IF(OR($M83="",$O83=""),"",ROUND($M83*$O83,2)))</f>
        <v/>
      </c>
      <c r="Q83" s="19" t="n"/>
      <c r="R83" s="21">
        <f>IF($A83="","",IF(OR($L83="",$Q83=""),"",$L83-$Q83))</f>
        <v/>
      </c>
      <c r="S83" s="21">
        <f>IF($A83="","",IF(OR($P83="",$Q83=""),"",$Q83-$P83))</f>
        <v/>
      </c>
      <c r="T83" s="15">
        <f>IF($A83="","",IF(OR($B83="",$C83="",$D83="",$F83="",$H83="",$J83="",$L83=""),"Dados em falta",IF($M83="","Base por indicar",IF($N83="","Código de taxa por indicar",IF($O83="","Taxa por confirmar",IF($Q83="","Retenção por confirmar",IF(AND($S83&lt;='Parâmetros'!$B$4,$S83&gt;=-'Parâmetros'!$B$4),"Conforme","Divergência")))))))</f>
        <v/>
      </c>
      <c r="U83" s="18" t="n"/>
    </row>
    <row r="84">
      <c r="A84" s="15">
        <f>IF(COUNTA($B84:$N84,$Q84,$U84)=0,"",ROW()-5)</f>
        <v/>
      </c>
      <c r="B84" s="16" t="n"/>
      <c r="C84" s="17" t="n"/>
      <c r="D84" s="17" t="n"/>
      <c r="E84" s="17" t="n"/>
      <c r="F84" s="18" t="n"/>
      <c r="G84" s="18" t="n"/>
      <c r="H84" s="18" t="n"/>
      <c r="I84" s="16" t="n"/>
      <c r="J84" s="18" t="n"/>
      <c r="K84" s="16" t="n"/>
      <c r="L84" s="19" t="n"/>
      <c r="M84" s="19" t="n"/>
      <c r="N84" s="16" t="n"/>
      <c r="O84" s="20">
        <f>IF($A84="","",IF($N84="","",IFERROR(INDEX('Parâmetros'!$C$9:$C$18,MATCH($N84,'Parâmetros'!$A$9:$A$18,0)),"")))</f>
        <v/>
      </c>
      <c r="P84" s="21">
        <f>IF($A84="","",IF(OR($M84="",$O84=""),"",ROUND($M84*$O84,2)))</f>
        <v/>
      </c>
      <c r="Q84" s="19" t="n"/>
      <c r="R84" s="21">
        <f>IF($A84="","",IF(OR($L84="",$Q84=""),"",$L84-$Q84))</f>
        <v/>
      </c>
      <c r="S84" s="21">
        <f>IF($A84="","",IF(OR($P84="",$Q84=""),"",$Q84-$P84))</f>
        <v/>
      </c>
      <c r="T84" s="15">
        <f>IF($A84="","",IF(OR($B84="",$C84="",$D84="",$F84="",$H84="",$J84="",$L84=""),"Dados em falta",IF($M84="","Base por indicar",IF($N84="","Código de taxa por indicar",IF($O84="","Taxa por confirmar",IF($Q84="","Retenção por confirmar",IF(AND($S84&lt;='Parâmetros'!$B$4,$S84&gt;=-'Parâmetros'!$B$4),"Conforme","Divergência")))))))</f>
        <v/>
      </c>
      <c r="U84" s="18" t="n"/>
    </row>
    <row r="85">
      <c r="A85" s="15">
        <f>IF(COUNTA($B85:$N85,$Q85,$U85)=0,"",ROW()-5)</f>
        <v/>
      </c>
      <c r="B85" s="16" t="n"/>
      <c r="C85" s="17" t="n"/>
      <c r="D85" s="17" t="n"/>
      <c r="E85" s="17" t="n"/>
      <c r="F85" s="18" t="n"/>
      <c r="G85" s="18" t="n"/>
      <c r="H85" s="18" t="n"/>
      <c r="I85" s="16" t="n"/>
      <c r="J85" s="18" t="n"/>
      <c r="K85" s="16" t="n"/>
      <c r="L85" s="19" t="n"/>
      <c r="M85" s="19" t="n"/>
      <c r="N85" s="16" t="n"/>
      <c r="O85" s="20">
        <f>IF($A85="","",IF($N85="","",IFERROR(INDEX('Parâmetros'!$C$9:$C$18,MATCH($N85,'Parâmetros'!$A$9:$A$18,0)),"")))</f>
        <v/>
      </c>
      <c r="P85" s="21">
        <f>IF($A85="","",IF(OR($M85="",$O85=""),"",ROUND($M85*$O85,2)))</f>
        <v/>
      </c>
      <c r="Q85" s="19" t="n"/>
      <c r="R85" s="21">
        <f>IF($A85="","",IF(OR($L85="",$Q85=""),"",$L85-$Q85))</f>
        <v/>
      </c>
      <c r="S85" s="21">
        <f>IF($A85="","",IF(OR($P85="",$Q85=""),"",$Q85-$P85))</f>
        <v/>
      </c>
      <c r="T85" s="15">
        <f>IF($A85="","",IF(OR($B85="",$C85="",$D85="",$F85="",$H85="",$J85="",$L85=""),"Dados em falta",IF($M85="","Base por indicar",IF($N85="","Código de taxa por indicar",IF($O85="","Taxa por confirmar",IF($Q85="","Retenção por confirmar",IF(AND($S85&lt;='Parâmetros'!$B$4,$S85&gt;=-'Parâmetros'!$B$4),"Conforme","Divergência")))))))</f>
        <v/>
      </c>
      <c r="U85" s="18" t="n"/>
    </row>
    <row r="86">
      <c r="A86" s="15">
        <f>IF(COUNTA($B86:$N86,$Q86,$U86)=0,"",ROW()-5)</f>
        <v/>
      </c>
      <c r="B86" s="16" t="n"/>
      <c r="C86" s="17" t="n"/>
      <c r="D86" s="17" t="n"/>
      <c r="E86" s="17" t="n"/>
      <c r="F86" s="18" t="n"/>
      <c r="G86" s="18" t="n"/>
      <c r="H86" s="18" t="n"/>
      <c r="I86" s="16" t="n"/>
      <c r="J86" s="18" t="n"/>
      <c r="K86" s="16" t="n"/>
      <c r="L86" s="19" t="n"/>
      <c r="M86" s="19" t="n"/>
      <c r="N86" s="16" t="n"/>
      <c r="O86" s="20">
        <f>IF($A86="","",IF($N86="","",IFERROR(INDEX('Parâmetros'!$C$9:$C$18,MATCH($N86,'Parâmetros'!$A$9:$A$18,0)),"")))</f>
        <v/>
      </c>
      <c r="P86" s="21">
        <f>IF($A86="","",IF(OR($M86="",$O86=""),"",ROUND($M86*$O86,2)))</f>
        <v/>
      </c>
      <c r="Q86" s="19" t="n"/>
      <c r="R86" s="21">
        <f>IF($A86="","",IF(OR($L86="",$Q86=""),"",$L86-$Q86))</f>
        <v/>
      </c>
      <c r="S86" s="21">
        <f>IF($A86="","",IF(OR($P86="",$Q86=""),"",$Q86-$P86))</f>
        <v/>
      </c>
      <c r="T86" s="15">
        <f>IF($A86="","",IF(OR($B86="",$C86="",$D86="",$F86="",$H86="",$J86="",$L86=""),"Dados em falta",IF($M86="","Base por indicar",IF($N86="","Código de taxa por indicar",IF($O86="","Taxa por confirmar",IF($Q86="","Retenção por confirmar",IF(AND($S86&lt;='Parâmetros'!$B$4,$S86&gt;=-'Parâmetros'!$B$4),"Conforme","Divergência")))))))</f>
        <v/>
      </c>
      <c r="U86" s="18" t="n"/>
    </row>
    <row r="87">
      <c r="A87" s="15">
        <f>IF(COUNTA($B87:$N87,$Q87,$U87)=0,"",ROW()-5)</f>
        <v/>
      </c>
      <c r="B87" s="16" t="n"/>
      <c r="C87" s="17" t="n"/>
      <c r="D87" s="17" t="n"/>
      <c r="E87" s="17" t="n"/>
      <c r="F87" s="18" t="n"/>
      <c r="G87" s="18" t="n"/>
      <c r="H87" s="18" t="n"/>
      <c r="I87" s="16" t="n"/>
      <c r="J87" s="18" t="n"/>
      <c r="K87" s="16" t="n"/>
      <c r="L87" s="19" t="n"/>
      <c r="M87" s="19" t="n"/>
      <c r="N87" s="16" t="n"/>
      <c r="O87" s="20">
        <f>IF($A87="","",IF($N87="","",IFERROR(INDEX('Parâmetros'!$C$9:$C$18,MATCH($N87,'Parâmetros'!$A$9:$A$18,0)),"")))</f>
        <v/>
      </c>
      <c r="P87" s="21">
        <f>IF($A87="","",IF(OR($M87="",$O87=""),"",ROUND($M87*$O87,2)))</f>
        <v/>
      </c>
      <c r="Q87" s="19" t="n"/>
      <c r="R87" s="21">
        <f>IF($A87="","",IF(OR($L87="",$Q87=""),"",$L87-$Q87))</f>
        <v/>
      </c>
      <c r="S87" s="21">
        <f>IF($A87="","",IF(OR($P87="",$Q87=""),"",$Q87-$P87))</f>
        <v/>
      </c>
      <c r="T87" s="15">
        <f>IF($A87="","",IF(OR($B87="",$C87="",$D87="",$F87="",$H87="",$J87="",$L87=""),"Dados em falta",IF($M87="","Base por indicar",IF($N87="","Código de taxa por indicar",IF($O87="","Taxa por confirmar",IF($Q87="","Retenção por confirmar",IF(AND($S87&lt;='Parâmetros'!$B$4,$S87&gt;=-'Parâmetros'!$B$4),"Conforme","Divergência")))))))</f>
        <v/>
      </c>
      <c r="U87" s="18" t="n"/>
    </row>
    <row r="88">
      <c r="A88" s="15">
        <f>IF(COUNTA($B88:$N88,$Q88,$U88)=0,"",ROW()-5)</f>
        <v/>
      </c>
      <c r="B88" s="16" t="n"/>
      <c r="C88" s="17" t="n"/>
      <c r="D88" s="17" t="n"/>
      <c r="E88" s="17" t="n"/>
      <c r="F88" s="18" t="n"/>
      <c r="G88" s="18" t="n"/>
      <c r="H88" s="18" t="n"/>
      <c r="I88" s="16" t="n"/>
      <c r="J88" s="18" t="n"/>
      <c r="K88" s="16" t="n"/>
      <c r="L88" s="19" t="n"/>
      <c r="M88" s="19" t="n"/>
      <c r="N88" s="16" t="n"/>
      <c r="O88" s="20">
        <f>IF($A88="","",IF($N88="","",IFERROR(INDEX('Parâmetros'!$C$9:$C$18,MATCH($N88,'Parâmetros'!$A$9:$A$18,0)),"")))</f>
        <v/>
      </c>
      <c r="P88" s="21">
        <f>IF($A88="","",IF(OR($M88="",$O88=""),"",ROUND($M88*$O88,2)))</f>
        <v/>
      </c>
      <c r="Q88" s="19" t="n"/>
      <c r="R88" s="21">
        <f>IF($A88="","",IF(OR($L88="",$Q88=""),"",$L88-$Q88))</f>
        <v/>
      </c>
      <c r="S88" s="21">
        <f>IF($A88="","",IF(OR($P88="",$Q88=""),"",$Q88-$P88))</f>
        <v/>
      </c>
      <c r="T88" s="15">
        <f>IF($A88="","",IF(OR($B88="",$C88="",$D88="",$F88="",$H88="",$J88="",$L88=""),"Dados em falta",IF($M88="","Base por indicar",IF($N88="","Código de taxa por indicar",IF($O88="","Taxa por confirmar",IF($Q88="","Retenção por confirmar",IF(AND($S88&lt;='Parâmetros'!$B$4,$S88&gt;=-'Parâmetros'!$B$4),"Conforme","Divergência")))))))</f>
        <v/>
      </c>
      <c r="U88" s="18" t="n"/>
    </row>
    <row r="89">
      <c r="A89" s="15">
        <f>IF(COUNTA($B89:$N89,$Q89,$U89)=0,"",ROW()-5)</f>
        <v/>
      </c>
      <c r="B89" s="16" t="n"/>
      <c r="C89" s="17" t="n"/>
      <c r="D89" s="17" t="n"/>
      <c r="E89" s="17" t="n"/>
      <c r="F89" s="18" t="n"/>
      <c r="G89" s="18" t="n"/>
      <c r="H89" s="18" t="n"/>
      <c r="I89" s="16" t="n"/>
      <c r="J89" s="18" t="n"/>
      <c r="K89" s="16" t="n"/>
      <c r="L89" s="19" t="n"/>
      <c r="M89" s="19" t="n"/>
      <c r="N89" s="16" t="n"/>
      <c r="O89" s="20">
        <f>IF($A89="","",IF($N89="","",IFERROR(INDEX('Parâmetros'!$C$9:$C$18,MATCH($N89,'Parâmetros'!$A$9:$A$18,0)),"")))</f>
        <v/>
      </c>
      <c r="P89" s="21">
        <f>IF($A89="","",IF(OR($M89="",$O89=""),"",ROUND($M89*$O89,2)))</f>
        <v/>
      </c>
      <c r="Q89" s="19" t="n"/>
      <c r="R89" s="21">
        <f>IF($A89="","",IF(OR($L89="",$Q89=""),"",$L89-$Q89))</f>
        <v/>
      </c>
      <c r="S89" s="21">
        <f>IF($A89="","",IF(OR($P89="",$Q89=""),"",$Q89-$P89))</f>
        <v/>
      </c>
      <c r="T89" s="15">
        <f>IF($A89="","",IF(OR($B89="",$C89="",$D89="",$F89="",$H89="",$J89="",$L89=""),"Dados em falta",IF($M89="","Base por indicar",IF($N89="","Código de taxa por indicar",IF($O89="","Taxa por confirmar",IF($Q89="","Retenção por confirmar",IF(AND($S89&lt;='Parâmetros'!$B$4,$S89&gt;=-'Parâmetros'!$B$4),"Conforme","Divergência")))))))</f>
        <v/>
      </c>
      <c r="U89" s="18" t="n"/>
    </row>
    <row r="90">
      <c r="A90" s="15">
        <f>IF(COUNTA($B90:$N90,$Q90,$U90)=0,"",ROW()-5)</f>
        <v/>
      </c>
      <c r="B90" s="16" t="n"/>
      <c r="C90" s="17" t="n"/>
      <c r="D90" s="17" t="n"/>
      <c r="E90" s="17" t="n"/>
      <c r="F90" s="18" t="n"/>
      <c r="G90" s="18" t="n"/>
      <c r="H90" s="18" t="n"/>
      <c r="I90" s="16" t="n"/>
      <c r="J90" s="18" t="n"/>
      <c r="K90" s="16" t="n"/>
      <c r="L90" s="19" t="n"/>
      <c r="M90" s="19" t="n"/>
      <c r="N90" s="16" t="n"/>
      <c r="O90" s="20">
        <f>IF($A90="","",IF($N90="","",IFERROR(INDEX('Parâmetros'!$C$9:$C$18,MATCH($N90,'Parâmetros'!$A$9:$A$18,0)),"")))</f>
        <v/>
      </c>
      <c r="P90" s="21">
        <f>IF($A90="","",IF(OR($M90="",$O90=""),"",ROUND($M90*$O90,2)))</f>
        <v/>
      </c>
      <c r="Q90" s="19" t="n"/>
      <c r="R90" s="21">
        <f>IF($A90="","",IF(OR($L90="",$Q90=""),"",$L90-$Q90))</f>
        <v/>
      </c>
      <c r="S90" s="21">
        <f>IF($A90="","",IF(OR($P90="",$Q90=""),"",$Q90-$P90))</f>
        <v/>
      </c>
      <c r="T90" s="15">
        <f>IF($A90="","",IF(OR($B90="",$C90="",$D90="",$F90="",$H90="",$J90="",$L90=""),"Dados em falta",IF($M90="","Base por indicar",IF($N90="","Código de taxa por indicar",IF($O90="","Taxa por confirmar",IF($Q90="","Retenção por confirmar",IF(AND($S90&lt;='Parâmetros'!$B$4,$S90&gt;=-'Parâmetros'!$B$4),"Conforme","Divergência")))))))</f>
        <v/>
      </c>
      <c r="U90" s="18" t="n"/>
    </row>
    <row r="91">
      <c r="A91" s="15">
        <f>IF(COUNTA($B91:$N91,$Q91,$U91)=0,"",ROW()-5)</f>
        <v/>
      </c>
      <c r="B91" s="16" t="n"/>
      <c r="C91" s="17" t="n"/>
      <c r="D91" s="17" t="n"/>
      <c r="E91" s="17" t="n"/>
      <c r="F91" s="18" t="n"/>
      <c r="G91" s="18" t="n"/>
      <c r="H91" s="18" t="n"/>
      <c r="I91" s="16" t="n"/>
      <c r="J91" s="18" t="n"/>
      <c r="K91" s="16" t="n"/>
      <c r="L91" s="19" t="n"/>
      <c r="M91" s="19" t="n"/>
      <c r="N91" s="16" t="n"/>
      <c r="O91" s="20">
        <f>IF($A91="","",IF($N91="","",IFERROR(INDEX('Parâmetros'!$C$9:$C$18,MATCH($N91,'Parâmetros'!$A$9:$A$18,0)),"")))</f>
        <v/>
      </c>
      <c r="P91" s="21">
        <f>IF($A91="","",IF(OR($M91="",$O91=""),"",ROUND($M91*$O91,2)))</f>
        <v/>
      </c>
      <c r="Q91" s="19" t="n"/>
      <c r="R91" s="21">
        <f>IF($A91="","",IF(OR($L91="",$Q91=""),"",$L91-$Q91))</f>
        <v/>
      </c>
      <c r="S91" s="21">
        <f>IF($A91="","",IF(OR($P91="",$Q91=""),"",$Q91-$P91))</f>
        <v/>
      </c>
      <c r="T91" s="15">
        <f>IF($A91="","",IF(OR($B91="",$C91="",$D91="",$F91="",$H91="",$J91="",$L91=""),"Dados em falta",IF($M91="","Base por indicar",IF($N91="","Código de taxa por indicar",IF($O91="","Taxa por confirmar",IF($Q91="","Retenção por confirmar",IF(AND($S91&lt;='Parâmetros'!$B$4,$S91&gt;=-'Parâmetros'!$B$4),"Conforme","Divergência")))))))</f>
        <v/>
      </c>
      <c r="U91" s="18" t="n"/>
    </row>
    <row r="92">
      <c r="A92" s="15">
        <f>IF(COUNTA($B92:$N92,$Q92,$U92)=0,"",ROW()-5)</f>
        <v/>
      </c>
      <c r="B92" s="16" t="n"/>
      <c r="C92" s="17" t="n"/>
      <c r="D92" s="17" t="n"/>
      <c r="E92" s="17" t="n"/>
      <c r="F92" s="18" t="n"/>
      <c r="G92" s="18" t="n"/>
      <c r="H92" s="18" t="n"/>
      <c r="I92" s="16" t="n"/>
      <c r="J92" s="18" t="n"/>
      <c r="K92" s="16" t="n"/>
      <c r="L92" s="19" t="n"/>
      <c r="M92" s="19" t="n"/>
      <c r="N92" s="16" t="n"/>
      <c r="O92" s="20">
        <f>IF($A92="","",IF($N92="","",IFERROR(INDEX('Parâmetros'!$C$9:$C$18,MATCH($N92,'Parâmetros'!$A$9:$A$18,0)),"")))</f>
        <v/>
      </c>
      <c r="P92" s="21">
        <f>IF($A92="","",IF(OR($M92="",$O92=""),"",ROUND($M92*$O92,2)))</f>
        <v/>
      </c>
      <c r="Q92" s="19" t="n"/>
      <c r="R92" s="21">
        <f>IF($A92="","",IF(OR($L92="",$Q92=""),"",$L92-$Q92))</f>
        <v/>
      </c>
      <c r="S92" s="21">
        <f>IF($A92="","",IF(OR($P92="",$Q92=""),"",$Q92-$P92))</f>
        <v/>
      </c>
      <c r="T92" s="15">
        <f>IF($A92="","",IF(OR($B92="",$C92="",$D92="",$F92="",$H92="",$J92="",$L92=""),"Dados em falta",IF($M92="","Base por indicar",IF($N92="","Código de taxa por indicar",IF($O92="","Taxa por confirmar",IF($Q92="","Retenção por confirmar",IF(AND($S92&lt;='Parâmetros'!$B$4,$S92&gt;=-'Parâmetros'!$B$4),"Conforme","Divergência")))))))</f>
        <v/>
      </c>
      <c r="U92" s="18" t="n"/>
    </row>
    <row r="93">
      <c r="A93" s="15">
        <f>IF(COUNTA($B93:$N93,$Q93,$U93)=0,"",ROW()-5)</f>
        <v/>
      </c>
      <c r="B93" s="16" t="n"/>
      <c r="C93" s="17" t="n"/>
      <c r="D93" s="17" t="n"/>
      <c r="E93" s="17" t="n"/>
      <c r="F93" s="18" t="n"/>
      <c r="G93" s="18" t="n"/>
      <c r="H93" s="18" t="n"/>
      <c r="I93" s="16" t="n"/>
      <c r="J93" s="18" t="n"/>
      <c r="K93" s="16" t="n"/>
      <c r="L93" s="19" t="n"/>
      <c r="M93" s="19" t="n"/>
      <c r="N93" s="16" t="n"/>
      <c r="O93" s="20">
        <f>IF($A93="","",IF($N93="","",IFERROR(INDEX('Parâmetros'!$C$9:$C$18,MATCH($N93,'Parâmetros'!$A$9:$A$18,0)),"")))</f>
        <v/>
      </c>
      <c r="P93" s="21">
        <f>IF($A93="","",IF(OR($M93="",$O93=""),"",ROUND($M93*$O93,2)))</f>
        <v/>
      </c>
      <c r="Q93" s="19" t="n"/>
      <c r="R93" s="21">
        <f>IF($A93="","",IF(OR($L93="",$Q93=""),"",$L93-$Q93))</f>
        <v/>
      </c>
      <c r="S93" s="21">
        <f>IF($A93="","",IF(OR($P93="",$Q93=""),"",$Q93-$P93))</f>
        <v/>
      </c>
      <c r="T93" s="15">
        <f>IF($A93="","",IF(OR($B93="",$C93="",$D93="",$F93="",$H93="",$J93="",$L93=""),"Dados em falta",IF($M93="","Base por indicar",IF($N93="","Código de taxa por indicar",IF($O93="","Taxa por confirmar",IF($Q93="","Retenção por confirmar",IF(AND($S93&lt;='Parâmetros'!$B$4,$S93&gt;=-'Parâmetros'!$B$4),"Conforme","Divergência")))))))</f>
        <v/>
      </c>
      <c r="U93" s="18" t="n"/>
    </row>
    <row r="94">
      <c r="A94" s="15">
        <f>IF(COUNTA($B94:$N94,$Q94,$U94)=0,"",ROW()-5)</f>
        <v/>
      </c>
      <c r="B94" s="16" t="n"/>
      <c r="C94" s="17" t="n"/>
      <c r="D94" s="17" t="n"/>
      <c r="E94" s="17" t="n"/>
      <c r="F94" s="18" t="n"/>
      <c r="G94" s="18" t="n"/>
      <c r="H94" s="18" t="n"/>
      <c r="I94" s="16" t="n"/>
      <c r="J94" s="18" t="n"/>
      <c r="K94" s="16" t="n"/>
      <c r="L94" s="19" t="n"/>
      <c r="M94" s="19" t="n"/>
      <c r="N94" s="16" t="n"/>
      <c r="O94" s="20">
        <f>IF($A94="","",IF($N94="","",IFERROR(INDEX('Parâmetros'!$C$9:$C$18,MATCH($N94,'Parâmetros'!$A$9:$A$18,0)),"")))</f>
        <v/>
      </c>
      <c r="P94" s="21">
        <f>IF($A94="","",IF(OR($M94="",$O94=""),"",ROUND($M94*$O94,2)))</f>
        <v/>
      </c>
      <c r="Q94" s="19" t="n"/>
      <c r="R94" s="21">
        <f>IF($A94="","",IF(OR($L94="",$Q94=""),"",$L94-$Q94))</f>
        <v/>
      </c>
      <c r="S94" s="21">
        <f>IF($A94="","",IF(OR($P94="",$Q94=""),"",$Q94-$P94))</f>
        <v/>
      </c>
      <c r="T94" s="15">
        <f>IF($A94="","",IF(OR($B94="",$C94="",$D94="",$F94="",$H94="",$J94="",$L94=""),"Dados em falta",IF($M94="","Base por indicar",IF($N94="","Código de taxa por indicar",IF($O94="","Taxa por confirmar",IF($Q94="","Retenção por confirmar",IF(AND($S94&lt;='Parâmetros'!$B$4,$S94&gt;=-'Parâmetros'!$B$4),"Conforme","Divergência")))))))</f>
        <v/>
      </c>
      <c r="U94" s="18" t="n"/>
    </row>
    <row r="95">
      <c r="A95" s="15">
        <f>IF(COUNTA($B95:$N95,$Q95,$U95)=0,"",ROW()-5)</f>
        <v/>
      </c>
      <c r="B95" s="16" t="n"/>
      <c r="C95" s="17" t="n"/>
      <c r="D95" s="17" t="n"/>
      <c r="E95" s="17" t="n"/>
      <c r="F95" s="18" t="n"/>
      <c r="G95" s="18" t="n"/>
      <c r="H95" s="18" t="n"/>
      <c r="I95" s="16" t="n"/>
      <c r="J95" s="18" t="n"/>
      <c r="K95" s="16" t="n"/>
      <c r="L95" s="19" t="n"/>
      <c r="M95" s="19" t="n"/>
      <c r="N95" s="16" t="n"/>
      <c r="O95" s="20">
        <f>IF($A95="","",IF($N95="","",IFERROR(INDEX('Parâmetros'!$C$9:$C$18,MATCH($N95,'Parâmetros'!$A$9:$A$18,0)),"")))</f>
        <v/>
      </c>
      <c r="P95" s="21">
        <f>IF($A95="","",IF(OR($M95="",$O95=""),"",ROUND($M95*$O95,2)))</f>
        <v/>
      </c>
      <c r="Q95" s="19" t="n"/>
      <c r="R95" s="21">
        <f>IF($A95="","",IF(OR($L95="",$Q95=""),"",$L95-$Q95))</f>
        <v/>
      </c>
      <c r="S95" s="21">
        <f>IF($A95="","",IF(OR($P95="",$Q95=""),"",$Q95-$P95))</f>
        <v/>
      </c>
      <c r="T95" s="15">
        <f>IF($A95="","",IF(OR($B95="",$C95="",$D95="",$F95="",$H95="",$J95="",$L95=""),"Dados em falta",IF($M95="","Base por indicar",IF($N95="","Código de taxa por indicar",IF($O95="","Taxa por confirmar",IF($Q95="","Retenção por confirmar",IF(AND($S95&lt;='Parâmetros'!$B$4,$S95&gt;=-'Parâmetros'!$B$4),"Conforme","Divergência")))))))</f>
        <v/>
      </c>
      <c r="U95" s="18" t="n"/>
    </row>
    <row r="96">
      <c r="A96" s="15">
        <f>IF(COUNTA($B96:$N96,$Q96,$U96)=0,"",ROW()-5)</f>
        <v/>
      </c>
      <c r="B96" s="16" t="n"/>
      <c r="C96" s="17" t="n"/>
      <c r="D96" s="17" t="n"/>
      <c r="E96" s="17" t="n"/>
      <c r="F96" s="18" t="n"/>
      <c r="G96" s="18" t="n"/>
      <c r="H96" s="18" t="n"/>
      <c r="I96" s="16" t="n"/>
      <c r="J96" s="18" t="n"/>
      <c r="K96" s="16" t="n"/>
      <c r="L96" s="19" t="n"/>
      <c r="M96" s="19" t="n"/>
      <c r="N96" s="16" t="n"/>
      <c r="O96" s="20">
        <f>IF($A96="","",IF($N96="","",IFERROR(INDEX('Parâmetros'!$C$9:$C$18,MATCH($N96,'Parâmetros'!$A$9:$A$18,0)),"")))</f>
        <v/>
      </c>
      <c r="P96" s="21">
        <f>IF($A96="","",IF(OR($M96="",$O96=""),"",ROUND($M96*$O96,2)))</f>
        <v/>
      </c>
      <c r="Q96" s="19" t="n"/>
      <c r="R96" s="21">
        <f>IF($A96="","",IF(OR($L96="",$Q96=""),"",$L96-$Q96))</f>
        <v/>
      </c>
      <c r="S96" s="21">
        <f>IF($A96="","",IF(OR($P96="",$Q96=""),"",$Q96-$P96))</f>
        <v/>
      </c>
      <c r="T96" s="15">
        <f>IF($A96="","",IF(OR($B96="",$C96="",$D96="",$F96="",$H96="",$J96="",$L96=""),"Dados em falta",IF($M96="","Base por indicar",IF($N96="","Código de taxa por indicar",IF($O96="","Taxa por confirmar",IF($Q96="","Retenção por confirmar",IF(AND($S96&lt;='Parâmetros'!$B$4,$S96&gt;=-'Parâmetros'!$B$4),"Conforme","Divergência")))))))</f>
        <v/>
      </c>
      <c r="U96" s="18" t="n"/>
    </row>
    <row r="97">
      <c r="A97" s="15">
        <f>IF(COUNTA($B97:$N97,$Q97,$U97)=0,"",ROW()-5)</f>
        <v/>
      </c>
      <c r="B97" s="16" t="n"/>
      <c r="C97" s="17" t="n"/>
      <c r="D97" s="17" t="n"/>
      <c r="E97" s="17" t="n"/>
      <c r="F97" s="18" t="n"/>
      <c r="G97" s="18" t="n"/>
      <c r="H97" s="18" t="n"/>
      <c r="I97" s="16" t="n"/>
      <c r="J97" s="18" t="n"/>
      <c r="K97" s="16" t="n"/>
      <c r="L97" s="19" t="n"/>
      <c r="M97" s="19" t="n"/>
      <c r="N97" s="16" t="n"/>
      <c r="O97" s="20">
        <f>IF($A97="","",IF($N97="","",IFERROR(INDEX('Parâmetros'!$C$9:$C$18,MATCH($N97,'Parâmetros'!$A$9:$A$18,0)),"")))</f>
        <v/>
      </c>
      <c r="P97" s="21">
        <f>IF($A97="","",IF(OR($M97="",$O97=""),"",ROUND($M97*$O97,2)))</f>
        <v/>
      </c>
      <c r="Q97" s="19" t="n"/>
      <c r="R97" s="21">
        <f>IF($A97="","",IF(OR($L97="",$Q97=""),"",$L97-$Q97))</f>
        <v/>
      </c>
      <c r="S97" s="21">
        <f>IF($A97="","",IF(OR($P97="",$Q97=""),"",$Q97-$P97))</f>
        <v/>
      </c>
      <c r="T97" s="15">
        <f>IF($A97="","",IF(OR($B97="",$C97="",$D97="",$F97="",$H97="",$J97="",$L97=""),"Dados em falta",IF($M97="","Base por indicar",IF($N97="","Código de taxa por indicar",IF($O97="","Taxa por confirmar",IF($Q97="","Retenção por confirmar",IF(AND($S97&lt;='Parâmetros'!$B$4,$S97&gt;=-'Parâmetros'!$B$4),"Conforme","Divergência")))))))</f>
        <v/>
      </c>
      <c r="U97" s="18" t="n"/>
    </row>
    <row r="98">
      <c r="A98" s="15">
        <f>IF(COUNTA($B98:$N98,$Q98,$U98)=0,"",ROW()-5)</f>
        <v/>
      </c>
      <c r="B98" s="16" t="n"/>
      <c r="C98" s="17" t="n"/>
      <c r="D98" s="17" t="n"/>
      <c r="E98" s="17" t="n"/>
      <c r="F98" s="18" t="n"/>
      <c r="G98" s="18" t="n"/>
      <c r="H98" s="18" t="n"/>
      <c r="I98" s="16" t="n"/>
      <c r="J98" s="18" t="n"/>
      <c r="K98" s="16" t="n"/>
      <c r="L98" s="19" t="n"/>
      <c r="M98" s="19" t="n"/>
      <c r="N98" s="16" t="n"/>
      <c r="O98" s="20">
        <f>IF($A98="","",IF($N98="","",IFERROR(INDEX('Parâmetros'!$C$9:$C$18,MATCH($N98,'Parâmetros'!$A$9:$A$18,0)),"")))</f>
        <v/>
      </c>
      <c r="P98" s="21">
        <f>IF($A98="","",IF(OR($M98="",$O98=""),"",ROUND($M98*$O98,2)))</f>
        <v/>
      </c>
      <c r="Q98" s="19" t="n"/>
      <c r="R98" s="21">
        <f>IF($A98="","",IF(OR($L98="",$Q98=""),"",$L98-$Q98))</f>
        <v/>
      </c>
      <c r="S98" s="21">
        <f>IF($A98="","",IF(OR($P98="",$Q98=""),"",$Q98-$P98))</f>
        <v/>
      </c>
      <c r="T98" s="15">
        <f>IF($A98="","",IF(OR($B98="",$C98="",$D98="",$F98="",$H98="",$J98="",$L98=""),"Dados em falta",IF($M98="","Base por indicar",IF($N98="","Código de taxa por indicar",IF($O98="","Taxa por confirmar",IF($Q98="","Retenção por confirmar",IF(AND($S98&lt;='Parâmetros'!$B$4,$S98&gt;=-'Parâmetros'!$B$4),"Conforme","Divergência")))))))</f>
        <v/>
      </c>
      <c r="U98" s="18" t="n"/>
    </row>
    <row r="99">
      <c r="A99" s="15">
        <f>IF(COUNTA($B99:$N99,$Q99,$U99)=0,"",ROW()-5)</f>
        <v/>
      </c>
      <c r="B99" s="16" t="n"/>
      <c r="C99" s="17" t="n"/>
      <c r="D99" s="17" t="n"/>
      <c r="E99" s="17" t="n"/>
      <c r="F99" s="18" t="n"/>
      <c r="G99" s="18" t="n"/>
      <c r="H99" s="18" t="n"/>
      <c r="I99" s="16" t="n"/>
      <c r="J99" s="18" t="n"/>
      <c r="K99" s="16" t="n"/>
      <c r="L99" s="19" t="n"/>
      <c r="M99" s="19" t="n"/>
      <c r="N99" s="16" t="n"/>
      <c r="O99" s="20">
        <f>IF($A99="","",IF($N99="","",IFERROR(INDEX('Parâmetros'!$C$9:$C$18,MATCH($N99,'Parâmetros'!$A$9:$A$18,0)),"")))</f>
        <v/>
      </c>
      <c r="P99" s="21">
        <f>IF($A99="","",IF(OR($M99="",$O99=""),"",ROUND($M99*$O99,2)))</f>
        <v/>
      </c>
      <c r="Q99" s="19" t="n"/>
      <c r="R99" s="21">
        <f>IF($A99="","",IF(OR($L99="",$Q99=""),"",$L99-$Q99))</f>
        <v/>
      </c>
      <c r="S99" s="21">
        <f>IF($A99="","",IF(OR($P99="",$Q99=""),"",$Q99-$P99))</f>
        <v/>
      </c>
      <c r="T99" s="15">
        <f>IF($A99="","",IF(OR($B99="",$C99="",$D99="",$F99="",$H99="",$J99="",$L99=""),"Dados em falta",IF($M99="","Base por indicar",IF($N99="","Código de taxa por indicar",IF($O99="","Taxa por confirmar",IF($Q99="","Retenção por confirmar",IF(AND($S99&lt;='Parâmetros'!$B$4,$S99&gt;=-'Parâmetros'!$B$4),"Conforme","Divergência")))))))</f>
        <v/>
      </c>
      <c r="U99" s="18" t="n"/>
    </row>
    <row r="100">
      <c r="A100" s="15">
        <f>IF(COUNTA($B100:$N100,$Q100,$U100)=0,"",ROW()-5)</f>
        <v/>
      </c>
      <c r="B100" s="16" t="n"/>
      <c r="C100" s="17" t="n"/>
      <c r="D100" s="17" t="n"/>
      <c r="E100" s="17" t="n"/>
      <c r="F100" s="18" t="n"/>
      <c r="G100" s="18" t="n"/>
      <c r="H100" s="18" t="n"/>
      <c r="I100" s="16" t="n"/>
      <c r="J100" s="18" t="n"/>
      <c r="K100" s="16" t="n"/>
      <c r="L100" s="19" t="n"/>
      <c r="M100" s="19" t="n"/>
      <c r="N100" s="16" t="n"/>
      <c r="O100" s="20">
        <f>IF($A100="","",IF($N100="","",IFERROR(INDEX('Parâmetros'!$C$9:$C$18,MATCH($N100,'Parâmetros'!$A$9:$A$18,0)),"")))</f>
        <v/>
      </c>
      <c r="P100" s="21">
        <f>IF($A100="","",IF(OR($M100="",$O100=""),"",ROUND($M100*$O100,2)))</f>
        <v/>
      </c>
      <c r="Q100" s="19" t="n"/>
      <c r="R100" s="21">
        <f>IF($A100="","",IF(OR($L100="",$Q100=""),"",$L100-$Q100))</f>
        <v/>
      </c>
      <c r="S100" s="21">
        <f>IF($A100="","",IF(OR($P100="",$Q100=""),"",$Q100-$P100))</f>
        <v/>
      </c>
      <c r="T100" s="15">
        <f>IF($A100="","",IF(OR($B100="",$C100="",$D100="",$F100="",$H100="",$J100="",$L100=""),"Dados em falta",IF($M100="","Base por indicar",IF($N100="","Código de taxa por indicar",IF($O100="","Taxa por confirmar",IF($Q100="","Retenção por confirmar",IF(AND($S100&lt;='Parâmetros'!$B$4,$S100&gt;=-'Parâmetros'!$B$4),"Conforme","Divergência")))))))</f>
        <v/>
      </c>
      <c r="U100" s="18" t="n"/>
    </row>
    <row r="101">
      <c r="A101" s="15">
        <f>IF(COUNTA($B101:$N101,$Q101,$U101)=0,"",ROW()-5)</f>
        <v/>
      </c>
      <c r="B101" s="16" t="n"/>
      <c r="C101" s="17" t="n"/>
      <c r="D101" s="17" t="n"/>
      <c r="E101" s="17" t="n"/>
      <c r="F101" s="18" t="n"/>
      <c r="G101" s="18" t="n"/>
      <c r="H101" s="18" t="n"/>
      <c r="I101" s="16" t="n"/>
      <c r="J101" s="18" t="n"/>
      <c r="K101" s="16" t="n"/>
      <c r="L101" s="19" t="n"/>
      <c r="M101" s="19" t="n"/>
      <c r="N101" s="16" t="n"/>
      <c r="O101" s="20">
        <f>IF($A101="","",IF($N101="","",IFERROR(INDEX('Parâmetros'!$C$9:$C$18,MATCH($N101,'Parâmetros'!$A$9:$A$18,0)),"")))</f>
        <v/>
      </c>
      <c r="P101" s="21">
        <f>IF($A101="","",IF(OR($M101="",$O101=""),"",ROUND($M101*$O101,2)))</f>
        <v/>
      </c>
      <c r="Q101" s="19" t="n"/>
      <c r="R101" s="21">
        <f>IF($A101="","",IF(OR($L101="",$Q101=""),"",$L101-$Q101))</f>
        <v/>
      </c>
      <c r="S101" s="21">
        <f>IF($A101="","",IF(OR($P101="",$Q101=""),"",$Q101-$P101))</f>
        <v/>
      </c>
      <c r="T101" s="15">
        <f>IF($A101="","",IF(OR($B101="",$C101="",$D101="",$F101="",$H101="",$J101="",$L101=""),"Dados em falta",IF($M101="","Base por indicar",IF($N101="","Código de taxa por indicar",IF($O101="","Taxa por confirmar",IF($Q101="","Retenção por confirmar",IF(AND($S101&lt;='Parâmetros'!$B$4,$S101&gt;=-'Parâmetros'!$B$4),"Conforme","Divergência")))))))</f>
        <v/>
      </c>
      <c r="U101" s="18" t="n"/>
    </row>
    <row r="102">
      <c r="A102" s="15">
        <f>IF(COUNTA($B102:$N102,$Q102,$U102)=0,"",ROW()-5)</f>
        <v/>
      </c>
      <c r="B102" s="16" t="n"/>
      <c r="C102" s="17" t="n"/>
      <c r="D102" s="17" t="n"/>
      <c r="E102" s="17" t="n"/>
      <c r="F102" s="18" t="n"/>
      <c r="G102" s="18" t="n"/>
      <c r="H102" s="18" t="n"/>
      <c r="I102" s="16" t="n"/>
      <c r="J102" s="18" t="n"/>
      <c r="K102" s="16" t="n"/>
      <c r="L102" s="19" t="n"/>
      <c r="M102" s="19" t="n"/>
      <c r="N102" s="16" t="n"/>
      <c r="O102" s="20">
        <f>IF($A102="","",IF($N102="","",IFERROR(INDEX('Parâmetros'!$C$9:$C$18,MATCH($N102,'Parâmetros'!$A$9:$A$18,0)),"")))</f>
        <v/>
      </c>
      <c r="P102" s="21">
        <f>IF($A102="","",IF(OR($M102="",$O102=""),"",ROUND($M102*$O102,2)))</f>
        <v/>
      </c>
      <c r="Q102" s="19" t="n"/>
      <c r="R102" s="21">
        <f>IF($A102="","",IF(OR($L102="",$Q102=""),"",$L102-$Q102))</f>
        <v/>
      </c>
      <c r="S102" s="21">
        <f>IF($A102="","",IF(OR($P102="",$Q102=""),"",$Q102-$P102))</f>
        <v/>
      </c>
      <c r="T102" s="15">
        <f>IF($A102="","",IF(OR($B102="",$C102="",$D102="",$F102="",$H102="",$J102="",$L102=""),"Dados em falta",IF($M102="","Base por indicar",IF($N102="","Código de taxa por indicar",IF($O102="","Taxa por confirmar",IF($Q102="","Retenção por confirmar",IF(AND($S102&lt;='Parâmetros'!$B$4,$S102&gt;=-'Parâmetros'!$B$4),"Conforme","Divergência")))))))</f>
        <v/>
      </c>
      <c r="U102" s="18" t="n"/>
    </row>
    <row r="103">
      <c r="A103" s="15">
        <f>IF(COUNTA($B103:$N103,$Q103,$U103)=0,"",ROW()-5)</f>
        <v/>
      </c>
      <c r="B103" s="16" t="n"/>
      <c r="C103" s="17" t="n"/>
      <c r="D103" s="17" t="n"/>
      <c r="E103" s="17" t="n"/>
      <c r="F103" s="18" t="n"/>
      <c r="G103" s="18" t="n"/>
      <c r="H103" s="18" t="n"/>
      <c r="I103" s="16" t="n"/>
      <c r="J103" s="18" t="n"/>
      <c r="K103" s="16" t="n"/>
      <c r="L103" s="19" t="n"/>
      <c r="M103" s="19" t="n"/>
      <c r="N103" s="16" t="n"/>
      <c r="O103" s="20">
        <f>IF($A103="","",IF($N103="","",IFERROR(INDEX('Parâmetros'!$C$9:$C$18,MATCH($N103,'Parâmetros'!$A$9:$A$18,0)),"")))</f>
        <v/>
      </c>
      <c r="P103" s="21">
        <f>IF($A103="","",IF(OR($M103="",$O103=""),"",ROUND($M103*$O103,2)))</f>
        <v/>
      </c>
      <c r="Q103" s="19" t="n"/>
      <c r="R103" s="21">
        <f>IF($A103="","",IF(OR($L103="",$Q103=""),"",$L103-$Q103))</f>
        <v/>
      </c>
      <c r="S103" s="21">
        <f>IF($A103="","",IF(OR($P103="",$Q103=""),"",$Q103-$P103))</f>
        <v/>
      </c>
      <c r="T103" s="15">
        <f>IF($A103="","",IF(OR($B103="",$C103="",$D103="",$F103="",$H103="",$J103="",$L103=""),"Dados em falta",IF($M103="","Base por indicar",IF($N103="","Código de taxa por indicar",IF($O103="","Taxa por confirmar",IF($Q103="","Retenção por confirmar",IF(AND($S103&lt;='Parâmetros'!$B$4,$S103&gt;=-'Parâmetros'!$B$4),"Conforme","Divergência")))))))</f>
        <v/>
      </c>
      <c r="U103" s="18" t="n"/>
    </row>
    <row r="104">
      <c r="A104" s="15">
        <f>IF(COUNTA($B104:$N104,$Q104,$U104)=0,"",ROW()-5)</f>
        <v/>
      </c>
      <c r="B104" s="16" t="n"/>
      <c r="C104" s="17" t="n"/>
      <c r="D104" s="17" t="n"/>
      <c r="E104" s="17" t="n"/>
      <c r="F104" s="18" t="n"/>
      <c r="G104" s="18" t="n"/>
      <c r="H104" s="18" t="n"/>
      <c r="I104" s="16" t="n"/>
      <c r="J104" s="18" t="n"/>
      <c r="K104" s="16" t="n"/>
      <c r="L104" s="19" t="n"/>
      <c r="M104" s="19" t="n"/>
      <c r="N104" s="16" t="n"/>
      <c r="O104" s="20">
        <f>IF($A104="","",IF($N104="","",IFERROR(INDEX('Parâmetros'!$C$9:$C$18,MATCH($N104,'Parâmetros'!$A$9:$A$18,0)),"")))</f>
        <v/>
      </c>
      <c r="P104" s="21">
        <f>IF($A104="","",IF(OR($M104="",$O104=""),"",ROUND($M104*$O104,2)))</f>
        <v/>
      </c>
      <c r="Q104" s="19" t="n"/>
      <c r="R104" s="21">
        <f>IF($A104="","",IF(OR($L104="",$Q104=""),"",$L104-$Q104))</f>
        <v/>
      </c>
      <c r="S104" s="21">
        <f>IF($A104="","",IF(OR($P104="",$Q104=""),"",$Q104-$P104))</f>
        <v/>
      </c>
      <c r="T104" s="15">
        <f>IF($A104="","",IF(OR($B104="",$C104="",$D104="",$F104="",$H104="",$J104="",$L104=""),"Dados em falta",IF($M104="","Base por indicar",IF($N104="","Código de taxa por indicar",IF($O104="","Taxa por confirmar",IF($Q104="","Retenção por confirmar",IF(AND($S104&lt;='Parâmetros'!$B$4,$S104&gt;=-'Parâmetros'!$B$4),"Conforme","Divergência")))))))</f>
        <v/>
      </c>
      <c r="U104" s="18" t="n"/>
    </row>
    <row r="105">
      <c r="A105" s="15">
        <f>IF(COUNTA($B105:$N105,$Q105,$U105)=0,"",ROW()-5)</f>
        <v/>
      </c>
      <c r="B105" s="16" t="n"/>
      <c r="C105" s="17" t="n"/>
      <c r="D105" s="17" t="n"/>
      <c r="E105" s="17" t="n"/>
      <c r="F105" s="18" t="n"/>
      <c r="G105" s="18" t="n"/>
      <c r="H105" s="18" t="n"/>
      <c r="I105" s="16" t="n"/>
      <c r="J105" s="18" t="n"/>
      <c r="K105" s="16" t="n"/>
      <c r="L105" s="19" t="n"/>
      <c r="M105" s="19" t="n"/>
      <c r="N105" s="16" t="n"/>
      <c r="O105" s="20">
        <f>IF($A105="","",IF($N105="","",IFERROR(INDEX('Parâmetros'!$C$9:$C$18,MATCH($N105,'Parâmetros'!$A$9:$A$18,0)),"")))</f>
        <v/>
      </c>
      <c r="P105" s="21">
        <f>IF($A105="","",IF(OR($M105="",$O105=""),"",ROUND($M105*$O105,2)))</f>
        <v/>
      </c>
      <c r="Q105" s="19" t="n"/>
      <c r="R105" s="21">
        <f>IF($A105="","",IF(OR($L105="",$Q105=""),"",$L105-$Q105))</f>
        <v/>
      </c>
      <c r="S105" s="21">
        <f>IF($A105="","",IF(OR($P105="",$Q105=""),"",$Q105-$P105))</f>
        <v/>
      </c>
      <c r="T105" s="15">
        <f>IF($A105="","",IF(OR($B105="",$C105="",$D105="",$F105="",$H105="",$J105="",$L105=""),"Dados em falta",IF($M105="","Base por indicar",IF($N105="","Código de taxa por indicar",IF($O105="","Taxa por confirmar",IF($Q105="","Retenção por confirmar",IF(AND($S105&lt;='Parâmetros'!$B$4,$S105&gt;=-'Parâmetros'!$B$4),"Conforme","Divergência")))))))</f>
        <v/>
      </c>
      <c r="U105" s="18" t="n"/>
    </row>
    <row r="107" ht="24" customHeight="1">
      <c r="A107" s="22" t="inlineStr">
        <is>
          <t>Controlo global dos totais registados</t>
        </is>
      </c>
      <c r="B107" s="23" t="n"/>
      <c r="C107" s="23" t="n"/>
      <c r="D107" s="23" t="n"/>
      <c r="E107" s="23" t="n"/>
      <c r="F107" s="23" t="n"/>
      <c r="G107" s="23" t="n"/>
      <c r="H107" s="23" t="n"/>
      <c r="I107" s="23" t="n"/>
      <c r="J107" s="23" t="n"/>
      <c r="K107" s="23" t="n"/>
      <c r="L107" s="24">
        <f>SUM($L$6:$L$105)</f>
        <v/>
      </c>
      <c r="M107" s="24">
        <f>SUM($M$6:$M$105)</f>
        <v/>
      </c>
      <c r="N107" s="23" t="n"/>
      <c r="O107" s="23" t="n"/>
      <c r="P107" s="24">
        <f>SUM($P$6:$P$105)</f>
        <v/>
      </c>
      <c r="Q107" s="24">
        <f>SUM($Q$6:$Q$105)</f>
        <v/>
      </c>
      <c r="R107" s="24">
        <f>SUM($R$6:$R$105)</f>
        <v/>
      </c>
      <c r="S107" s="24">
        <f>IFERROR($Q$107-$P$107,0)</f>
        <v/>
      </c>
      <c r="T107" s="23">
        <f>IF(AND($S$107&lt;='Parâmetros'!$B$4,$S$107&gt;=-'Parâmetros'!$B$4,COUNTIFS($A$6:$A$105,"&gt;0",$T$6:$T$105,"&lt;&gt;Conforme")=0),"Totais conciliados","Rever linhas pendentes ou divergentes")</f>
        <v/>
      </c>
      <c r="U107" s="23" t="n"/>
    </row>
  </sheetData>
  <autoFilter ref="A5:U105"/>
  <mergeCells count="1">
    <mergeCell ref="A1:U1"/>
  </mergeCells>
  <conditionalFormatting sqref="T6:T105">
    <cfRule type="expression" priority="1" dxfId="0">
      <formula>$T6="Conforme"</formula>
    </cfRule>
    <cfRule type="expression" priority="2" dxfId="2">
      <formula>$T6="Divergência"</formula>
    </cfRule>
    <cfRule type="expression" priority="3" dxfId="1">
      <formula>OR($T6="Dados em falta",$T6="Base por indicar",$T6="Código de taxa por indicar",$T6="Taxa por confirmar",$T6="Retenção por confirmar")</formula>
    </cfRule>
  </conditionalFormatting>
  <conditionalFormatting sqref="S6:S105">
    <cfRule type="expression" priority="4" dxfId="3">
      <formula>AND($S6&lt;&gt;"",$S6&lt;&gt;0)</formula>
    </cfRule>
    <cfRule type="expression" priority="5" dxfId="4">
      <formula>AND($S6&lt;&gt;"",$S6=0)</formula>
    </cfRule>
  </conditionalFormatting>
  <dataValidations count="6">
    <dataValidation sqref="B6:B105" showErrorMessage="1" showInputMessage="1" allowBlank="1" type="list">
      <formula1>='Parâmetros'!$G$9:$G$11</formula1>
    </dataValidation>
    <dataValidation sqref="C6:E105" showErrorMessage="1" showInputMessage="1" allowBlank="1" type="date" operator="between">
      <formula1>DATE(1900,1,1)</formula1>
      <formula2>DATE(9999,12,31)</formula2>
    </dataValidation>
    <dataValidation sqref="L6:L105" showErrorMessage="1" showInputMessage="1" allowBlank="1" type="decimal" operator="greaterThanOrEqual">
      <formula1>0</formula1>
    </dataValidation>
    <dataValidation sqref="M6:M105" showErrorMessage="1" showInputMessage="1" allowBlank="1" type="decimal" operator="greaterThanOrEqual">
      <formula1>0</formula1>
    </dataValidation>
    <dataValidation sqref="Q6:Q105" showErrorMessage="1" showInputMessage="1" allowBlank="1" type="decimal" operator="greaterThanOrEqual">
      <formula1>0</formula1>
    </dataValidation>
    <dataValidation sqref="N6:N105" showErrorMessage="1" showInputMessage="1" allowBlank="1" type="list">
      <formula1>='Parâmetros'!$A$9:$A$18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8"/>
  <sheetViews>
    <sheetView showGridLines="0" workbookViewId="0">
      <selection activeCell="A1" sqref="A1"/>
    </sheetView>
  </sheetViews>
  <sheetFormatPr baseColWidth="8" defaultRowHeight="15"/>
  <cols>
    <col width="27" customWidth="1" min="1" max="1"/>
    <col width="34" customWidth="1" min="2" max="2"/>
    <col width="16" customWidth="1" min="3" max="3"/>
    <col width="70" customWidth="1" min="4" max="4"/>
    <col width="19" customWidth="1" min="5" max="5"/>
    <col width="4" customWidth="1" min="6" max="6"/>
    <col width="22" customWidth="1" min="7" max="7"/>
  </cols>
  <sheetData>
    <row r="1" ht="28" customHeight="1">
      <c r="A1" s="1" t="inlineStr">
        <is>
          <t>Parâmetros e catálogo interno de taxas</t>
        </is>
      </c>
    </row>
    <row r="3">
      <c r="A3" s="6" t="inlineStr">
        <is>
          <t>Parâmetro</t>
        </is>
      </c>
      <c r="B3" s="6" t="inlineStr">
        <is>
          <t>Valor</t>
        </is>
      </c>
      <c r="C3" s="6" t="inlineStr">
        <is>
          <t>Unidade / formato</t>
        </is>
      </c>
      <c r="D3" s="6" t="inlineStr">
        <is>
          <t>Orientação</t>
        </is>
      </c>
    </row>
    <row r="4" ht="42" customHeight="1">
      <c r="A4" s="25" t="inlineStr">
        <is>
          <t>Tolerância de controlo (€)</t>
        </is>
      </c>
      <c r="B4" s="26" t="n">
        <v>0</v>
      </c>
      <c r="C4" s="9" t="inlineStr">
        <is>
          <t>Moeda</t>
        </is>
      </c>
      <c r="D4" s="9" t="inlineStr">
        <is>
          <t>Margem operacional usada para comparar a retenção calculada com a retenção indicada. Não é uma regra fiscal.</t>
        </is>
      </c>
    </row>
    <row r="6" ht="24" customHeight="1">
      <c r="A6" s="27" t="inlineStr">
        <is>
          <t>Catálogo interno de taxas — preencher apenas após confirmação na fonte oficial aplicável</t>
        </is>
      </c>
      <c r="B6" s="27" t="n"/>
      <c r="C6" s="27" t="n"/>
      <c r="D6" s="27" t="n"/>
      <c r="E6" s="27" t="n"/>
    </row>
    <row r="8">
      <c r="A8" s="6" t="inlineStr">
        <is>
          <t>Código de taxa</t>
        </is>
      </c>
      <c r="B8" s="6" t="inlineStr">
        <is>
          <t>Descrição / enquadramento indicado</t>
        </is>
      </c>
      <c r="C8" s="6" t="inlineStr">
        <is>
          <t>Taxa (%)</t>
        </is>
      </c>
      <c r="D8" s="6" t="inlineStr">
        <is>
          <t>Fonte de confirmação</t>
        </is>
      </c>
      <c r="E8" s="6" t="inlineStr">
        <is>
          <t>Data de confirmação</t>
        </is>
      </c>
      <c r="G8" s="28" t="inlineStr">
        <is>
          <t>Estados do registo</t>
        </is>
      </c>
    </row>
    <row r="9">
      <c r="A9" s="16" t="inlineStr">
        <is>
          <t>IRS_01</t>
        </is>
      </c>
      <c r="B9" s="18" t="inlineStr">
        <is>
          <t>A preencher após confirmação</t>
        </is>
      </c>
      <c r="C9" s="29" t="n"/>
      <c r="D9" s="18" t="n"/>
      <c r="E9" s="17" t="n"/>
      <c r="G9" s="30" t="inlineStr">
        <is>
          <t>Em preparação</t>
        </is>
      </c>
    </row>
    <row r="10">
      <c r="A10" s="16" t="inlineStr">
        <is>
          <t>IRS_02</t>
        </is>
      </c>
      <c r="B10" s="18" t="inlineStr">
        <is>
          <t>A preencher após confirmação</t>
        </is>
      </c>
      <c r="C10" s="29" t="n"/>
      <c r="D10" s="18" t="n"/>
      <c r="E10" s="17" t="n"/>
      <c r="G10" s="30" t="inlineStr">
        <is>
          <t>Confirmado</t>
        </is>
      </c>
    </row>
    <row r="11">
      <c r="A11" s="16" t="inlineStr">
        <is>
          <t>IRS_03</t>
        </is>
      </c>
      <c r="B11" s="18" t="inlineStr">
        <is>
          <t>A preencher após confirmação</t>
        </is>
      </c>
      <c r="C11" s="29" t="n"/>
      <c r="D11" s="18" t="n"/>
      <c r="E11" s="17" t="n"/>
      <c r="G11" s="30" t="inlineStr">
        <is>
          <t>Arquivado</t>
        </is>
      </c>
    </row>
    <row r="12">
      <c r="A12" s="16" t="inlineStr">
        <is>
          <t>IRS_04</t>
        </is>
      </c>
      <c r="B12" s="18" t="inlineStr">
        <is>
          <t>A preencher após confirmação</t>
        </is>
      </c>
      <c r="C12" s="29" t="n"/>
      <c r="D12" s="18" t="n"/>
      <c r="E12" s="17" t="n"/>
    </row>
    <row r="13">
      <c r="A13" s="16" t="inlineStr">
        <is>
          <t>IRS_05</t>
        </is>
      </c>
      <c r="B13" s="18" t="inlineStr">
        <is>
          <t>A preencher após confirmação</t>
        </is>
      </c>
      <c r="C13" s="29" t="n"/>
      <c r="D13" s="18" t="n"/>
      <c r="E13" s="17" t="n"/>
    </row>
    <row r="14">
      <c r="A14" s="16" t="inlineStr">
        <is>
          <t>IRS_06</t>
        </is>
      </c>
      <c r="B14" s="18" t="inlineStr">
        <is>
          <t>A preencher após confirmação</t>
        </is>
      </c>
      <c r="C14" s="29" t="n"/>
      <c r="D14" s="18" t="n"/>
      <c r="E14" s="17" t="n"/>
    </row>
    <row r="15">
      <c r="A15" s="16" t="inlineStr">
        <is>
          <t>IRS_07</t>
        </is>
      </c>
      <c r="B15" s="18" t="inlineStr">
        <is>
          <t>A preencher após confirmação</t>
        </is>
      </c>
      <c r="C15" s="29" t="n"/>
      <c r="D15" s="18" t="n"/>
      <c r="E15" s="17" t="n"/>
    </row>
    <row r="16">
      <c r="A16" s="16" t="inlineStr">
        <is>
          <t>IRS_08</t>
        </is>
      </c>
      <c r="B16" s="18" t="inlineStr">
        <is>
          <t>A preencher após confirmação</t>
        </is>
      </c>
      <c r="C16" s="29" t="n"/>
      <c r="D16" s="18" t="n"/>
      <c r="E16" s="17" t="n"/>
    </row>
    <row r="17">
      <c r="A17" s="16" t="inlineStr">
        <is>
          <t>IRS_09</t>
        </is>
      </c>
      <c r="B17" s="18" t="inlineStr">
        <is>
          <t>A preencher após confirmação</t>
        </is>
      </c>
      <c r="C17" s="29" t="n"/>
      <c r="D17" s="18" t="n"/>
      <c r="E17" s="17" t="n"/>
    </row>
    <row r="18">
      <c r="A18" s="16" t="inlineStr">
        <is>
          <t>IRS_10</t>
        </is>
      </c>
      <c r="B18" s="18" t="inlineStr">
        <is>
          <t>A preencher após confirmação</t>
        </is>
      </c>
      <c r="C18" s="29" t="n"/>
      <c r="D18" s="18" t="n"/>
      <c r="E18" s="17" t="n"/>
    </row>
  </sheetData>
  <mergeCells count="1">
    <mergeCell ref="A1:E1"/>
  </mergeCells>
  <conditionalFormatting sqref="A9:A18">
    <cfRule type="expression" priority="1" dxfId="2">
      <formula>AND(A9&lt;&gt;"",COUNTIF($A$9:$A$18,A9)&gt;1)</formula>
    </cfRule>
  </conditionalFormatting>
  <dataValidations count="3">
    <dataValidation sqref="B4" showErrorMessage="1" showInputMessage="1" allowBlank="1" type="decimal" operator="greaterThanOrEqual">
      <formula1>0</formula1>
    </dataValidation>
    <dataValidation sqref="C9:C18" showErrorMessage="1" showInputMessage="1" allowBlank="1" type="decimal" operator="between">
      <formula1>0</formula1>
      <formula2>1</formula2>
    </dataValidation>
    <dataValidation sqref="E9:E18" showErrorMessage="1" showInputMessage="1" allowBlank="1" type="date" operator="between">
      <formula1>DATE(1900,1,1)</formula1>
      <formula2>DATE(9999,12,31)</formula2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3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7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28" customHeight="1">
      <c r="A1" s="1" t="inlineStr">
        <is>
          <t>Instruções de utilização</t>
        </is>
      </c>
    </row>
    <row r="3">
      <c r="A3" s="27" t="inlineStr">
        <is>
          <t>Finalidade</t>
        </is>
      </c>
      <c r="B3" s="31" t="n"/>
      <c r="C3" s="31" t="n"/>
      <c r="D3" s="31" t="n"/>
      <c r="E3" s="31" t="n"/>
      <c r="F3" s="31" t="n"/>
      <c r="G3" s="31" t="n"/>
      <c r="H3" s="31" t="n"/>
    </row>
    <row r="4" ht="46" customHeight="1">
      <c r="A4" s="5" t="inlineStr">
        <is>
          <t>Este ficheiro permite organizar e conferir internamente valores de rendas e retenções indicadas em documentos. Não substitui a confirmação do enquadramento aplicável, da taxa, da obrigação de retenção, de prazos ou de obrigações declarativas.</t>
        </is>
      </c>
    </row>
    <row r="6">
      <c r="A6" s="27" t="inlineStr">
        <is>
          <t>Passos de utilização</t>
        </is>
      </c>
      <c r="B6" s="31" t="n"/>
      <c r="C6" s="31" t="n"/>
      <c r="D6" s="31" t="n"/>
      <c r="E6" s="31" t="n"/>
      <c r="F6" s="31" t="n"/>
      <c r="G6" s="31" t="n"/>
      <c r="H6" s="31" t="n"/>
    </row>
    <row r="7" ht="24" customHeight="1">
      <c r="A7" s="5" t="inlineStr">
        <is>
          <t>1. Na folha “Parâmetros”, preencher ou confirmar o catálogo interno de taxas.</t>
        </is>
      </c>
    </row>
    <row r="8" ht="24" customHeight="1">
      <c r="A8" s="5" t="inlineStr">
        <is>
          <t>2. Em cada código utilizado, indicar a descrição, a taxa, a fonte de confirmação e, se aplicável, a data de confirmação.</t>
        </is>
      </c>
    </row>
    <row r="9" ht="24" customHeight="1">
      <c r="A9" s="5" t="inlineStr">
        <is>
          <t>3. Na folha “Registo de rendas”, preencher apenas as células amarelas.</t>
        </is>
      </c>
    </row>
    <row r="10" ht="24" customHeight="1">
      <c r="A10" s="5" t="inlineStr">
        <is>
          <t>4. Introduzir valores monetários em euros e datas no formato d/m/Y.</t>
        </is>
      </c>
    </row>
    <row r="11" ht="24" customHeight="1">
      <c r="A11" s="5" t="inlineStr">
        <is>
          <t>5. Seleccionar o código de taxa apenas depois de esse código estar configurado em “Parâmetros”.</t>
        </is>
      </c>
    </row>
    <row r="12" ht="24" customHeight="1">
      <c r="A12" s="5" t="inlineStr">
        <is>
          <t>6. Confirmar a “Base indicada como sujeita a retenção” a partir do documento ou comprovativo disponível.</t>
        </is>
      </c>
    </row>
    <row r="13" ht="24" customHeight="1">
      <c r="A13" s="5" t="inlineStr">
        <is>
          <t>7. Preencher a “Retenção indicada no documento” com o montante efectivamente constante do documento ou comprovativo.</t>
        </is>
      </c>
    </row>
    <row r="14" ht="24" customHeight="1">
      <c r="A14" s="5" t="inlineStr">
        <is>
          <t>8. Rever a coluna “Estado de controlo”.</t>
        </is>
      </c>
    </row>
    <row r="15" ht="24" customHeight="1">
      <c r="A15" s="5" t="inlineStr">
        <is>
          <t>9. Consultar o “Painel” para acompanhar totais, pendências e divergências.</t>
        </is>
      </c>
    </row>
    <row r="16" ht="24" customHeight="1">
      <c r="A16" s="5" t="inlineStr">
        <is>
          <t>10. Eliminar ou substituir os nove registos fictícios antes de utilizar o ficheiro com dados reais.</t>
        </is>
      </c>
    </row>
    <row r="18">
      <c r="A18" s="27" t="inlineStr">
        <is>
          <t>Significado dos controlos</t>
        </is>
      </c>
      <c r="B18" s="31" t="n"/>
      <c r="C18" s="31" t="n"/>
      <c r="D18" s="31" t="n"/>
      <c r="E18" s="31" t="n"/>
      <c r="F18" s="31" t="n"/>
      <c r="G18" s="31" t="n"/>
      <c r="H18" s="31" t="n"/>
    </row>
    <row r="19">
      <c r="A19" s="6" t="inlineStr">
        <is>
          <t>Estado</t>
        </is>
      </c>
      <c r="B19" s="6" t="inlineStr">
        <is>
          <t>Significado</t>
        </is>
      </c>
    </row>
    <row r="20" ht="32" customHeight="1">
      <c r="A20" s="32" t="inlineStr">
        <is>
          <t>Dados em falta</t>
        </is>
      </c>
      <c r="B20" s="32" t="inlineStr">
        <is>
          <t>Faltam dados mínimos para o controlo interno da linha.</t>
        </is>
      </c>
    </row>
    <row r="21" ht="32" customHeight="1">
      <c r="A21" s="33" t="inlineStr">
        <is>
          <t>Base por indicar</t>
        </is>
      </c>
      <c r="B21" s="33" t="inlineStr">
        <is>
          <t>Não foi preenchida a base indicada como sujeita a retenção.</t>
        </is>
      </c>
    </row>
    <row r="22" ht="32" customHeight="1">
      <c r="A22" s="32" t="inlineStr">
        <is>
          <t>Código de taxa por indicar</t>
        </is>
      </c>
      <c r="B22" s="32" t="inlineStr">
        <is>
          <t>Falta associar um código de taxa interno ao registo.</t>
        </is>
      </c>
    </row>
    <row r="23" ht="32" customHeight="1">
      <c r="A23" s="33" t="inlineStr">
        <is>
          <t>Taxa por confirmar</t>
        </is>
      </c>
      <c r="B23" s="33" t="inlineStr">
        <is>
          <t>O código existe, mas a taxa correspondente não foi preenchida em “Parâmetros”.</t>
        </is>
      </c>
    </row>
    <row r="24" ht="32" customHeight="1">
      <c r="A24" s="32" t="inlineStr">
        <is>
          <t>Retenção por confirmar</t>
        </is>
      </c>
      <c r="B24" s="32" t="inlineStr">
        <is>
          <t>Falta preencher a retenção indicada no documento.</t>
        </is>
      </c>
    </row>
    <row r="25" ht="32" customHeight="1">
      <c r="A25" s="33" t="inlineStr">
        <is>
          <t>Conforme</t>
        </is>
      </c>
      <c r="B25" s="33" t="inlineStr">
        <is>
          <t>A diferença entre a retenção calculada e a retenção indicada está dentro da tolerância operacional definida.</t>
        </is>
      </c>
    </row>
    <row r="26" ht="32" customHeight="1">
      <c r="A26" s="32" t="inlineStr">
        <is>
          <t>Divergência</t>
        </is>
      </c>
      <c r="B26" s="32" t="inlineStr">
        <is>
          <t>A retenção indicada difere da retenção calculada pela folha acima da tolerância operacional.</t>
        </is>
      </c>
    </row>
    <row r="28">
      <c r="A28" s="28" t="inlineStr">
        <is>
          <t>Limitações e confirmação</t>
        </is>
      </c>
      <c r="B28" s="34" t="n"/>
      <c r="C28" s="34" t="n"/>
      <c r="D28" s="34" t="n"/>
      <c r="E28" s="34" t="n"/>
      <c r="F28" s="34" t="n"/>
      <c r="G28" s="34" t="n"/>
      <c r="H28" s="34" t="n"/>
    </row>
    <row r="29" ht="68" customHeight="1">
      <c r="A29" s="35" t="inlineStr">
        <is>
          <t>As taxas, limites, obrigações, dispensas, prazos e procedimentos não são fornecidos por este ficheiro. O utilizador deve confirmar a informação aplicável na fonte oficial competente antes de preencher ou utilizar qualquer taxa. O estado “Conforme” apenas confirma a coerência aritmética interna entre os valores introduzidos e não constitui conclusão fiscal, jurídica ou declarativa.</t>
        </is>
      </c>
    </row>
    <row r="31">
      <c r="A31" s="27" t="inlineStr">
        <is>
          <t>Protecção de dados</t>
        </is>
      </c>
      <c r="B31" s="31" t="n"/>
      <c r="C31" s="31" t="n"/>
      <c r="D31" s="31" t="n"/>
      <c r="E31" s="31" t="n"/>
      <c r="F31" s="31" t="n"/>
      <c r="G31" s="31" t="n"/>
      <c r="H31" s="31" t="n"/>
    </row>
    <row r="32" ht="42" customHeight="1">
      <c r="A32" s="9" t="inlineStr">
        <is>
          <t>Os identificadores fiscais, referências documentais e elementos dos contratos podem conter dados pessoais ou confidenciais. Guardar o ficheiro num local seguro e limitar o acesso às pessoas autorizadas.</t>
        </is>
      </c>
    </row>
    <row r="34">
      <c r="A34" s="27" t="inlineStr">
        <is>
          <t>Capacidade inicial</t>
        </is>
      </c>
      <c r="B34" s="31" t="n"/>
      <c r="C34" s="31" t="n"/>
      <c r="D34" s="31" t="n"/>
      <c r="E34" s="31" t="n"/>
      <c r="F34" s="31" t="n"/>
      <c r="G34" s="31" t="n"/>
      <c r="H34" s="31" t="n"/>
    </row>
    <row r="35" ht="42" customHeight="1">
      <c r="A35" s="9" t="inlineStr">
        <is>
          <t>O ficheiro está preparado para 100 registos operacionais, entre as linhas 6 e 105 da folha “Registo de rendas”. Qualquer ampliação deve preservar fórmulas, validações, formatação condicional e intervalos do Painel.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2026-09-02T11:31:05Z</dcterms:created>
  <dcterms:modified xmlns:dcterms="http://purl.org/dc/terms/" xmlns:xsi="http://www.w3.org/2001/XMLSchema-instance" xsi:type="dcterms:W3CDTF">2026-09-02T11:31:05Z</dcterms:modified>
</cp:coreProperties>
</file>